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35" windowWidth="19320" windowHeight="10095" firstSheet="4" activeTab="12"/>
  </bookViews>
  <sheets>
    <sheet name="KCNT" sheetId="1" r:id="rId1"/>
    <sheet name="KCBTULT" sheetId="2" r:id="rId2"/>
    <sheet name="KCTN" sheetId="3" r:id="rId3"/>
    <sheet name="KTTC2" sheetId="4" r:id="rId4"/>
    <sheet name="CTTV" sheetId="5" r:id="rId5"/>
    <sheet name="TCTC" sheetId="6" r:id="rId6"/>
    <sheet name="ÔDCT" sheetId="7" r:id="rId7"/>
    <sheet name="Thuc tap CBKT" sheetId="8" r:id="rId8"/>
    <sheet name="Nen mong HL" sheetId="9" r:id="rId9"/>
    <sheet name="SBVL1 HL" sheetId="10" r:id="rId10"/>
    <sheet name="CHKC HL" sheetId="11" r:id="rId11"/>
    <sheet name="KTTTC 2 L2" sheetId="12" r:id="rId12"/>
    <sheet name="KCNT L2" sheetId="13" r:id="rId13"/>
    <sheet name="Thi lại" sheetId="14" r:id="rId14"/>
  </sheets>
  <definedNames/>
  <calcPr fullCalcOnLoad="1"/>
</workbook>
</file>

<file path=xl/sharedStrings.xml><?xml version="1.0" encoding="utf-8"?>
<sst xmlns="http://schemas.openxmlformats.org/spreadsheetml/2006/main" count="1148" uniqueCount="139">
  <si>
    <t>ĐẠI HỌC HUẾ</t>
  </si>
  <si>
    <t>BẢNG GHI ĐIỂM</t>
  </si>
  <si>
    <t>PHÂN HIỆU ĐHH TẠI QUẢNG TRỊ</t>
  </si>
  <si>
    <t>STT</t>
  </si>
  <si>
    <t>MÃ SV</t>
  </si>
  <si>
    <t>HỌ VÀ TÊN</t>
  </si>
  <si>
    <t>NGÀY
 SINH</t>
  </si>
  <si>
    <t>ĐIỂM THÁI ĐỘ HỌC TẬP (M1-HS 1)</t>
  </si>
  <si>
    <t>ĐIỂM TRUNG BÌNH CHUNG</t>
  </si>
  <si>
    <t>XẾP LOẠI</t>
  </si>
  <si>
    <t>M 2.1</t>
  </si>
  <si>
    <t>TBC M2</t>
  </si>
  <si>
    <t>ĐIỂM SỐ HỆ 10</t>
  </si>
  <si>
    <t>ĐIỂM CHỮ</t>
  </si>
  <si>
    <t>ĐIỂM SỐ HỆ 4</t>
  </si>
  <si>
    <t>Anh</t>
  </si>
  <si>
    <t>Lê Xuân</t>
  </si>
  <si>
    <t>Hiếu</t>
  </si>
  <si>
    <t>Trần Đình</t>
  </si>
  <si>
    <t>Hoàng</t>
  </si>
  <si>
    <t>Hùng</t>
  </si>
  <si>
    <t>Nguyễn Văn</t>
  </si>
  <si>
    <t>Nguyễn Công</t>
  </si>
  <si>
    <t>Hoàng Kim</t>
  </si>
  <si>
    <t>Tuấn</t>
  </si>
  <si>
    <t>Thắng</t>
  </si>
  <si>
    <t>Thịnh</t>
  </si>
  <si>
    <t>Trung</t>
  </si>
  <si>
    <t>Người đọc điểm</t>
  </si>
  <si>
    <t>NIÊN KHÓA: 2012 - 2017</t>
  </si>
  <si>
    <t>Ái</t>
  </si>
  <si>
    <t>08.06.1994</t>
  </si>
  <si>
    <t>Đinh Tuấn</t>
  </si>
  <si>
    <t>18.01.1993</t>
  </si>
  <si>
    <t>Trương Văn</t>
  </si>
  <si>
    <t>02.10.1994</t>
  </si>
  <si>
    <t xml:space="preserve">Nguyễn Chí </t>
  </si>
  <si>
    <t>Cường</t>
  </si>
  <si>
    <t>10.08.1993</t>
  </si>
  <si>
    <t>Trần Minh</t>
  </si>
  <si>
    <t>29.07.1993</t>
  </si>
  <si>
    <t>Hòa</t>
  </si>
  <si>
    <t>21.06.1993</t>
  </si>
  <si>
    <t>Thái Vĩnh</t>
  </si>
  <si>
    <t>01.12.1993</t>
  </si>
  <si>
    <t>Nguyễn</t>
  </si>
  <si>
    <t>18.02.1985</t>
  </si>
  <si>
    <t>Nguyễn Tất</t>
  </si>
  <si>
    <t>Lập</t>
  </si>
  <si>
    <t>18.12.1994</t>
  </si>
  <si>
    <t>Nhật</t>
  </si>
  <si>
    <t>21.08.1994</t>
  </si>
  <si>
    <t>01.03.1994</t>
  </si>
  <si>
    <t>Lê Trọng</t>
  </si>
  <si>
    <t>Tam</t>
  </si>
  <si>
    <t>Đặng Minh</t>
  </si>
  <si>
    <t>Tâm</t>
  </si>
  <si>
    <t>20.06.1994</t>
  </si>
  <si>
    <t>Huỳnh Thế Minh</t>
  </si>
  <si>
    <t>16.08.1994</t>
  </si>
  <si>
    <t>Trần Hữu</t>
  </si>
  <si>
    <t>Tịnh</t>
  </si>
  <si>
    <t>16.03.1994</t>
  </si>
  <si>
    <t>Toàn</t>
  </si>
  <si>
    <t>09.03.1994</t>
  </si>
  <si>
    <t>Trịnh Đình</t>
  </si>
  <si>
    <t>07.06.1994</t>
  </si>
  <si>
    <t>Trương Thanh</t>
  </si>
  <si>
    <t>Tùng</t>
  </si>
  <si>
    <t>05.03.1985</t>
  </si>
  <si>
    <t>Hà Văn</t>
  </si>
  <si>
    <t xml:space="preserve">Võ Hoàng </t>
  </si>
  <si>
    <t>Thân</t>
  </si>
  <si>
    <t>21.03.1993</t>
  </si>
  <si>
    <t xml:space="preserve">Trần Văn </t>
  </si>
  <si>
    <t>10.04.1994</t>
  </si>
  <si>
    <t>Nguyễn Thị Phương</t>
  </si>
  <si>
    <t>Trinh</t>
  </si>
  <si>
    <t>25.08.1994</t>
  </si>
  <si>
    <t>Phan Đình</t>
  </si>
  <si>
    <t>Trọng</t>
  </si>
  <si>
    <t>04.12.1994</t>
  </si>
  <si>
    <t>07.03.1994</t>
  </si>
  <si>
    <t>Nguyễn Thị Hải</t>
  </si>
  <si>
    <t>Vân</t>
  </si>
  <si>
    <t>15.05.1994</t>
  </si>
  <si>
    <t>LỚP: KỸ THUẬT CÔNG TRÌNH XÂY DỰNG K4</t>
  </si>
  <si>
    <t>ĐIỂM THI KẾT THÚC HỌC PHẦN (M3 - HS 6)</t>
  </si>
  <si>
    <t>ĐIỂM KIỂM TRA ĐỊNH KỲ (M2 - HS 2)</t>
  </si>
  <si>
    <t>ĐIỂM THI KẾT THÚC HỌC PHẦN (M3 - HS 7)</t>
  </si>
  <si>
    <t>M 2.2</t>
  </si>
  <si>
    <t xml:space="preserve"> M 2.2</t>
  </si>
  <si>
    <t>Xác nhận của Phòng ĐT - KHCN</t>
  </si>
  <si>
    <t>ThS. Vũ Trung Kiên</t>
  </si>
  <si>
    <t>Người dò điểm</t>
  </si>
  <si>
    <t xml:space="preserve"> ĐỒ ÁN M 2.2</t>
  </si>
  <si>
    <t>ĐIỂM KIỂM TRA ĐỊNH KỲ (M2 - HS3)</t>
  </si>
  <si>
    <t>Nguyễn Thị Thi</t>
  </si>
  <si>
    <t>Danh sách này gồm có 24 sinh viên./.</t>
  </si>
  <si>
    <t xml:space="preserve">      Người vào điểm</t>
  </si>
  <si>
    <t>Học kỳ I - Năm học: 2016 - 2017</t>
  </si>
  <si>
    <t>HỌC PHẦN: Kết cấu nhà thép và đồ án                           SỐ TÍN CHỈ: 3</t>
  </si>
  <si>
    <t>Giảng viên: Đoàn Hoàng Tài</t>
  </si>
  <si>
    <t>HỌC PHẦN: Kết cấu bê tông ứng lực trước                SỐ TÍN CHỈ: 2</t>
  </si>
  <si>
    <t>Giảng viên: ThS. Nguyễn Thị Tuyết Mai</t>
  </si>
  <si>
    <t>HỌC PHẦN: Kết cấu thép nhẹ                   SỐ TÍN CHỈ: 2</t>
  </si>
  <si>
    <t>HỌC PHẦN: Ổn định công trình                  SỐ TÍN CHỈ: 2</t>
  </si>
  <si>
    <t>Giảng viên: ThS. Phan Nghiêm Vũ</t>
  </si>
  <si>
    <t>Giảng viên: TS.Hồ Sỹ Thái</t>
  </si>
  <si>
    <t>HỌC PHẦN: Công tác tư vấn xây dựng             SỐ TÍN CHỈ: 2</t>
  </si>
  <si>
    <t>HỌC PHẦN: Tổ chức thi công - Tham quan thực tế - Đồ án             SỐ TÍN CHỈ: 4</t>
  </si>
  <si>
    <t>HỌC PHẦN: Kỹ thuật thi công 2 và đồ án              SỐ TÍN CHỈ: 3</t>
  </si>
  <si>
    <t>Giảng viên: Thái Hoàng Phong</t>
  </si>
  <si>
    <t>ĐỒ ÁN M 2.1</t>
  </si>
  <si>
    <t>ĐIỂM KIỂM TRA ĐỊNH KỲ (M2 - HS 3)</t>
  </si>
  <si>
    <t>ĐIỂM KIỂM TRA ĐỊNH KỲ (M2 - HS2)</t>
  </si>
  <si>
    <t>Hà Thị Ngọc Diệu</t>
  </si>
  <si>
    <t>Nguyễn Ngọc Thủy Tiên</t>
  </si>
  <si>
    <t>HỌC PHẦN: Nền móng và đồ án              SỐ TÍN CHỈ: 3</t>
  </si>
  <si>
    <t>Danh sách này gồm có 2 sinh viên./.</t>
  </si>
  <si>
    <t>HỌC PHẦN: Sức bền vật liệu 1               SỐ TÍN CHỈ: 2</t>
  </si>
  <si>
    <t>Giảng viên: Thái Quang Minh</t>
  </si>
  <si>
    <t>Danh sách này gồm có 6 sinh viên./.</t>
  </si>
  <si>
    <t>HỌC PHẦN: Cơ học kết cấu                SỐ TÍN CHỈ: 2</t>
  </si>
  <si>
    <t>Giảng viên: Tạ Quang Tài</t>
  </si>
  <si>
    <t>Danh sách này gồm có 3 sinh viên./.</t>
  </si>
  <si>
    <t>Học kỳ I - Năm học: 2016 - 2017(Học lại)</t>
  </si>
  <si>
    <t>Học kỳ II - Năm học: 2015 - 2016</t>
  </si>
  <si>
    <t>Giảng viên: BM Xây dựng dân dụng và công nghiệp</t>
  </si>
  <si>
    <t xml:space="preserve">ĐIỂM THỰC TẬP </t>
  </si>
  <si>
    <t xml:space="preserve">          Phan Thị Thoa</t>
  </si>
  <si>
    <t>Nguyễn Nữ Thanh Thảo</t>
  </si>
  <si>
    <t>Kết cấu nhà thép và đồ án</t>
  </si>
  <si>
    <t>Kỹ thuật thi công 2 và đồ án</t>
  </si>
  <si>
    <t>HỌC PHẦN: Thực tập cán bộ kỹ thuật                       SỐ TC: 3</t>
  </si>
  <si>
    <t>Học kỳ I - Năm học: 2016 - 2017(Lần 2)</t>
  </si>
  <si>
    <t>Danh sách này gồm có 13 sinh viên./.</t>
  </si>
  <si>
    <t>Danh sách này gồm có 8 sinh viên./.</t>
  </si>
  <si>
    <t>Học kỳ I - Năm học: 2016 - 2017 (Lần 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</si>
</sst>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"/>
    <numFmt numFmtId="174" formatCode="0.0_ "/>
    <numFmt numFmtId="175" formatCode="#,##0.0"/>
    <numFmt numFmtId="176" formatCode="_(* #,##0.0_);_(* \(#,##0.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3" fontId="7" fillId="33" borderId="10" xfId="42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3" fontId="11" fillId="0" borderId="10" xfId="0" applyNumberFormat="1" applyFont="1" applyBorder="1" applyAlignment="1">
      <alignment horizontal="center" vertical="center"/>
    </xf>
    <xf numFmtId="173" fontId="11" fillId="0" borderId="13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173" fontId="13" fillId="0" borderId="13" xfId="56" applyNumberFormat="1" applyFont="1" applyBorder="1" applyAlignment="1">
      <alignment horizontal="center" vertical="center" wrapText="1"/>
      <protection/>
    </xf>
    <xf numFmtId="173" fontId="13" fillId="0" borderId="14" xfId="56" applyNumberFormat="1" applyFont="1" applyBorder="1" applyAlignment="1">
      <alignment horizontal="center" vertical="center" wrapText="1"/>
      <protection/>
    </xf>
    <xf numFmtId="173" fontId="13" fillId="0" borderId="10" xfId="5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38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38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38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1000125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1028700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1114425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38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1114425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38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1114425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38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2</xdr:col>
      <xdr:colOff>847725</xdr:colOff>
      <xdr:row>58</xdr:row>
      <xdr:rowOff>0</xdr:rowOff>
    </xdr:to>
    <xdr:sp>
      <xdr:nvSpPr>
        <xdr:cNvPr id="2" name="Line 1"/>
        <xdr:cNvSpPr>
          <a:spLocks/>
        </xdr:cNvSpPr>
      </xdr:nvSpPr>
      <xdr:spPr>
        <a:xfrm>
          <a:off x="390525" y="127825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2</xdr:col>
      <xdr:colOff>847725</xdr:colOff>
      <xdr:row>58</xdr:row>
      <xdr:rowOff>0</xdr:rowOff>
    </xdr:to>
    <xdr:sp>
      <xdr:nvSpPr>
        <xdr:cNvPr id="5" name="Line 1"/>
        <xdr:cNvSpPr>
          <a:spLocks/>
        </xdr:cNvSpPr>
      </xdr:nvSpPr>
      <xdr:spPr>
        <a:xfrm>
          <a:off x="390525" y="127825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2</xdr:col>
      <xdr:colOff>847725</xdr:colOff>
      <xdr:row>58</xdr:row>
      <xdr:rowOff>0</xdr:rowOff>
    </xdr:to>
    <xdr:sp>
      <xdr:nvSpPr>
        <xdr:cNvPr id="2" name="Line 1"/>
        <xdr:cNvSpPr>
          <a:spLocks/>
        </xdr:cNvSpPr>
      </xdr:nvSpPr>
      <xdr:spPr>
        <a:xfrm>
          <a:off x="390525" y="11582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990600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5742187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7.25" customHeight="1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7.25" customHeight="1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7.2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7.2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7.25" customHeight="1">
      <c r="A5" s="1"/>
      <c r="B5" s="1"/>
      <c r="C5" s="1"/>
      <c r="D5" s="1"/>
      <c r="E5" s="2" t="s">
        <v>101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7.25" customHeight="1">
      <c r="A6" s="1"/>
      <c r="B6" s="1"/>
      <c r="C6" s="1"/>
      <c r="D6" s="1"/>
      <c r="E6" s="56" t="s">
        <v>102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114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5" t="s">
        <v>113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1">
        <v>9</v>
      </c>
      <c r="G10" s="21">
        <v>7.5</v>
      </c>
      <c r="H10" s="21"/>
      <c r="I10" s="19">
        <f>G10</f>
        <v>7.5</v>
      </c>
      <c r="J10" s="19">
        <v>5</v>
      </c>
      <c r="K10" s="9">
        <f>ROUND((F10+I10*3+J10*6)/10,1)</f>
        <v>6.2</v>
      </c>
      <c r="L10" s="12" t="str">
        <f aca="true" t="shared" si="0" ref="L10:L15">IF(OR(F10="",I10=""),"I",IF(J10="","X",IF($K10&gt;=8.5,"A",IF(7&lt;=$K10,"B",IF(5.5&lt;=$K10,"C",IF(4&lt;=$K10,"D","F"))))))</f>
        <v>C</v>
      </c>
      <c r="M10" s="12">
        <f aca="true" t="shared" si="1" ref="M10:M15">IF(L10="A",4,IF(L10="B",3,IF(L10="C",2,IF(L10="D",1,0))))</f>
        <v>2</v>
      </c>
      <c r="N10" s="11" t="str">
        <f aca="true" t="shared" si="2" ref="N10:N15">IF(L10="A","GIỎI",IF(L10="B","KHÁ",IF(L10="C","TB",IF(L10="D","TB YẾU","KÉM"))))</f>
        <v>TB</v>
      </c>
      <c r="O10" s="12" t="str">
        <f aca="true" t="shared" si="3" ref="O10:O15"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1">
        <v>8</v>
      </c>
      <c r="G11" s="21">
        <v>7</v>
      </c>
      <c r="H11" s="21"/>
      <c r="I11" s="19">
        <f aca="true" t="shared" si="4" ref="I11:I32">G11</f>
        <v>7</v>
      </c>
      <c r="J11" s="20">
        <v>8</v>
      </c>
      <c r="K11" s="9">
        <f aca="true" t="shared" si="5" ref="K11:K33">ROUND((F11+I11*3+J11*6)/10,1)</f>
        <v>7.7</v>
      </c>
      <c r="L11" s="12" t="str">
        <f t="shared" si="0"/>
        <v>B</v>
      </c>
      <c r="M11" s="12">
        <f t="shared" si="1"/>
        <v>3</v>
      </c>
      <c r="N11" s="11" t="str">
        <f t="shared" si="2"/>
        <v>KHÁ</v>
      </c>
      <c r="O11" s="12" t="str">
        <f t="shared" si="3"/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1">
        <v>8.5</v>
      </c>
      <c r="G12" s="21">
        <v>8</v>
      </c>
      <c r="H12" s="21"/>
      <c r="I12" s="19">
        <f t="shared" si="4"/>
        <v>8</v>
      </c>
      <c r="J12" s="20">
        <v>7.5</v>
      </c>
      <c r="K12" s="9">
        <f t="shared" si="5"/>
        <v>7.8</v>
      </c>
      <c r="L12" s="12" t="str">
        <f t="shared" si="0"/>
        <v>B</v>
      </c>
      <c r="M12" s="12">
        <f t="shared" si="1"/>
        <v>3</v>
      </c>
      <c r="N12" s="11" t="str">
        <f t="shared" si="2"/>
        <v>KHÁ</v>
      </c>
      <c r="O12" s="12" t="str">
        <f t="shared" si="3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1">
        <v>9</v>
      </c>
      <c r="G13" s="21">
        <v>8</v>
      </c>
      <c r="H13" s="21"/>
      <c r="I13" s="19">
        <f t="shared" si="4"/>
        <v>8</v>
      </c>
      <c r="J13" s="20">
        <v>0</v>
      </c>
      <c r="K13" s="9">
        <f t="shared" si="5"/>
        <v>3.3</v>
      </c>
      <c r="L13" s="12" t="str">
        <f t="shared" si="0"/>
        <v>F</v>
      </c>
      <c r="M13" s="12">
        <f t="shared" si="1"/>
        <v>0</v>
      </c>
      <c r="N13" s="11" t="str">
        <f t="shared" si="2"/>
        <v>KÉM</v>
      </c>
      <c r="O13" s="12" t="str">
        <f t="shared" si="3"/>
        <v>KHÔNG 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1">
        <v>8</v>
      </c>
      <c r="G14" s="21">
        <v>7</v>
      </c>
      <c r="H14" s="21"/>
      <c r="I14" s="19">
        <f t="shared" si="4"/>
        <v>7</v>
      </c>
      <c r="J14" s="20">
        <v>0</v>
      </c>
      <c r="K14" s="9">
        <f t="shared" si="5"/>
        <v>2.9</v>
      </c>
      <c r="L14" s="12" t="str">
        <f t="shared" si="0"/>
        <v>F</v>
      </c>
      <c r="M14" s="12">
        <f t="shared" si="1"/>
        <v>0</v>
      </c>
      <c r="N14" s="11" t="str">
        <f t="shared" si="2"/>
        <v>KÉM</v>
      </c>
      <c r="O14" s="12" t="str">
        <f t="shared" si="3"/>
        <v>KHÔNG 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1">
        <v>8.5</v>
      </c>
      <c r="G15" s="21">
        <v>7.5</v>
      </c>
      <c r="H15" s="21"/>
      <c r="I15" s="19">
        <f t="shared" si="4"/>
        <v>7.5</v>
      </c>
      <c r="J15" s="20">
        <v>0</v>
      </c>
      <c r="K15" s="9">
        <f t="shared" si="5"/>
        <v>3.1</v>
      </c>
      <c r="L15" s="12" t="str">
        <f t="shared" si="0"/>
        <v>F</v>
      </c>
      <c r="M15" s="12">
        <f t="shared" si="1"/>
        <v>0</v>
      </c>
      <c r="N15" s="11" t="str">
        <f t="shared" si="2"/>
        <v>KÉM</v>
      </c>
      <c r="O15" s="12" t="str">
        <f t="shared" si="3"/>
        <v>KHÔNG 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1">
        <v>8.5</v>
      </c>
      <c r="G16" s="21">
        <v>7.5</v>
      </c>
      <c r="H16" s="21"/>
      <c r="I16" s="19">
        <f t="shared" si="4"/>
        <v>7.5</v>
      </c>
      <c r="J16" s="20">
        <v>0</v>
      </c>
      <c r="K16" s="9">
        <f t="shared" si="5"/>
        <v>3.1</v>
      </c>
      <c r="L16" s="12" t="str">
        <f aca="true" t="shared" si="6" ref="L16:L33">IF(OR(F16="",I16=""),"I",IF(J16="","X",IF($K16&gt;=8.5,"A",IF(7&lt;=$K16,"B",IF(5.5&lt;=$K16,"C",IF(4&lt;=$K16,"D","F"))))))</f>
        <v>F</v>
      </c>
      <c r="M16" s="12">
        <f aca="true" t="shared" si="7" ref="M16:M33">IF(L16="A",4,IF(L16="B",3,IF(L16="C",2,IF(L16="D",1,0))))</f>
        <v>0</v>
      </c>
      <c r="N16" s="11" t="str">
        <f aca="true" t="shared" si="8" ref="N16:N33">IF(L16="A","GIỎI",IF(L16="B","KHÁ",IF(L16="C","TB",IF(L16="D","TB YẾU","KÉM"))))</f>
        <v>KÉM</v>
      </c>
      <c r="O16" s="12" t="str">
        <f aca="true" t="shared" si="9" ref="O16:O33">IF(OR(K16&lt;4,J16&lt;=2),"KHÔNG ĐẠT","ĐẠT")</f>
        <v>KHÔNG 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1">
        <v>9</v>
      </c>
      <c r="G17" s="21">
        <v>8</v>
      </c>
      <c r="H17" s="21"/>
      <c r="I17" s="19">
        <f t="shared" si="4"/>
        <v>8</v>
      </c>
      <c r="J17" s="20">
        <v>7.5</v>
      </c>
      <c r="K17" s="9">
        <f t="shared" si="5"/>
        <v>7.8</v>
      </c>
      <c r="L17" s="12" t="str">
        <f t="shared" si="6"/>
        <v>B</v>
      </c>
      <c r="M17" s="12">
        <f t="shared" si="7"/>
        <v>3</v>
      </c>
      <c r="N17" s="11" t="str">
        <f t="shared" si="8"/>
        <v>KHÁ</v>
      </c>
      <c r="O17" s="12" t="str">
        <f t="shared" si="9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1">
        <v>9</v>
      </c>
      <c r="G18" s="21">
        <v>8</v>
      </c>
      <c r="H18" s="21"/>
      <c r="I18" s="19">
        <f t="shared" si="4"/>
        <v>8</v>
      </c>
      <c r="J18" s="20">
        <v>9.5</v>
      </c>
      <c r="K18" s="9">
        <f t="shared" si="5"/>
        <v>9</v>
      </c>
      <c r="L18" s="12" t="str">
        <f t="shared" si="6"/>
        <v>A</v>
      </c>
      <c r="M18" s="12">
        <f t="shared" si="7"/>
        <v>4</v>
      </c>
      <c r="N18" s="11" t="str">
        <f t="shared" si="8"/>
        <v>GIỎI</v>
      </c>
      <c r="O18" s="12" t="str">
        <f t="shared" si="9"/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1">
        <v>9</v>
      </c>
      <c r="G19" s="21">
        <v>8.5</v>
      </c>
      <c r="H19" s="21"/>
      <c r="I19" s="19">
        <f t="shared" si="4"/>
        <v>8.5</v>
      </c>
      <c r="J19" s="20">
        <v>9.5</v>
      </c>
      <c r="K19" s="9">
        <f t="shared" si="5"/>
        <v>9.2</v>
      </c>
      <c r="L19" s="12" t="str">
        <f t="shared" si="6"/>
        <v>A</v>
      </c>
      <c r="M19" s="12">
        <f t="shared" si="7"/>
        <v>4</v>
      </c>
      <c r="N19" s="11" t="str">
        <f t="shared" si="8"/>
        <v>GIỎI</v>
      </c>
      <c r="O19" s="12" t="str">
        <f t="shared" si="9"/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1">
        <v>8.5</v>
      </c>
      <c r="G20" s="21">
        <v>8</v>
      </c>
      <c r="H20" s="21"/>
      <c r="I20" s="19">
        <f t="shared" si="4"/>
        <v>8</v>
      </c>
      <c r="J20" s="20">
        <v>8.5</v>
      </c>
      <c r="K20" s="9">
        <f t="shared" si="5"/>
        <v>8.4</v>
      </c>
      <c r="L20" s="12" t="str">
        <f t="shared" si="6"/>
        <v>B</v>
      </c>
      <c r="M20" s="12">
        <f t="shared" si="7"/>
        <v>3</v>
      </c>
      <c r="N20" s="11" t="str">
        <f t="shared" si="8"/>
        <v>KHÁ</v>
      </c>
      <c r="O20" s="12" t="str">
        <f t="shared" si="9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1">
        <v>9</v>
      </c>
      <c r="G21" s="21">
        <v>7.5</v>
      </c>
      <c r="H21" s="21"/>
      <c r="I21" s="19">
        <f t="shared" si="4"/>
        <v>7.5</v>
      </c>
      <c r="J21" s="20">
        <v>8.5</v>
      </c>
      <c r="K21" s="9">
        <f t="shared" si="5"/>
        <v>8.3</v>
      </c>
      <c r="L21" s="12" t="str">
        <f t="shared" si="6"/>
        <v>B</v>
      </c>
      <c r="M21" s="12">
        <f t="shared" si="7"/>
        <v>3</v>
      </c>
      <c r="N21" s="11" t="str">
        <f t="shared" si="8"/>
        <v>KHÁ</v>
      </c>
      <c r="O21" s="12" t="str">
        <f t="shared" si="9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1">
        <v>8</v>
      </c>
      <c r="G22" s="21">
        <v>8</v>
      </c>
      <c r="H22" s="21"/>
      <c r="I22" s="19">
        <f t="shared" si="4"/>
        <v>8</v>
      </c>
      <c r="J22" s="20">
        <v>7.5</v>
      </c>
      <c r="K22" s="9">
        <f t="shared" si="5"/>
        <v>7.7</v>
      </c>
      <c r="L22" s="12" t="str">
        <f t="shared" si="6"/>
        <v>B</v>
      </c>
      <c r="M22" s="12">
        <f t="shared" si="7"/>
        <v>3</v>
      </c>
      <c r="N22" s="11" t="str">
        <f t="shared" si="8"/>
        <v>KHÁ</v>
      </c>
      <c r="O22" s="12" t="str">
        <f t="shared" si="9"/>
        <v>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1">
        <v>8.5</v>
      </c>
      <c r="G23" s="21">
        <v>8.5</v>
      </c>
      <c r="H23" s="21"/>
      <c r="I23" s="19">
        <f t="shared" si="4"/>
        <v>8.5</v>
      </c>
      <c r="J23" s="20">
        <v>9.5</v>
      </c>
      <c r="K23" s="9">
        <f t="shared" si="5"/>
        <v>9.1</v>
      </c>
      <c r="L23" s="12" t="str">
        <f t="shared" si="6"/>
        <v>A</v>
      </c>
      <c r="M23" s="12">
        <f t="shared" si="7"/>
        <v>4</v>
      </c>
      <c r="N23" s="11" t="str">
        <f t="shared" si="8"/>
        <v>GIỎI</v>
      </c>
      <c r="O23" s="12" t="str">
        <f t="shared" si="9"/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1">
        <v>8.5</v>
      </c>
      <c r="G24" s="21">
        <v>7.5</v>
      </c>
      <c r="H24" s="21"/>
      <c r="I24" s="19">
        <f t="shared" si="4"/>
        <v>7.5</v>
      </c>
      <c r="J24" s="20">
        <v>0</v>
      </c>
      <c r="K24" s="9">
        <f t="shared" si="5"/>
        <v>3.1</v>
      </c>
      <c r="L24" s="12" t="str">
        <f t="shared" si="6"/>
        <v>F</v>
      </c>
      <c r="M24" s="12">
        <f t="shared" si="7"/>
        <v>0</v>
      </c>
      <c r="N24" s="11" t="str">
        <f t="shared" si="8"/>
        <v>KÉM</v>
      </c>
      <c r="O24" s="12" t="str">
        <f t="shared" si="9"/>
        <v>KHÔNG 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1">
        <v>9</v>
      </c>
      <c r="G25" s="21">
        <v>9</v>
      </c>
      <c r="H25" s="21"/>
      <c r="I25" s="19">
        <f t="shared" si="4"/>
        <v>9</v>
      </c>
      <c r="J25" s="20">
        <v>0</v>
      </c>
      <c r="K25" s="9">
        <f t="shared" si="5"/>
        <v>3.6</v>
      </c>
      <c r="L25" s="12" t="str">
        <f t="shared" si="6"/>
        <v>F</v>
      </c>
      <c r="M25" s="12">
        <f t="shared" si="7"/>
        <v>0</v>
      </c>
      <c r="N25" s="11" t="str">
        <f t="shared" si="8"/>
        <v>KÉM</v>
      </c>
      <c r="O25" s="12" t="str">
        <f t="shared" si="9"/>
        <v>KHÔNG 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1">
        <v>9</v>
      </c>
      <c r="G26" s="21">
        <v>8</v>
      </c>
      <c r="H26" s="21"/>
      <c r="I26" s="19">
        <f t="shared" si="4"/>
        <v>8</v>
      </c>
      <c r="J26" s="20">
        <v>7.5</v>
      </c>
      <c r="K26" s="9">
        <f t="shared" si="5"/>
        <v>7.8</v>
      </c>
      <c r="L26" s="12" t="str">
        <f t="shared" si="6"/>
        <v>B</v>
      </c>
      <c r="M26" s="12">
        <f t="shared" si="7"/>
        <v>3</v>
      </c>
      <c r="N26" s="11" t="str">
        <f t="shared" si="8"/>
        <v>KHÁ</v>
      </c>
      <c r="O26" s="12" t="str">
        <f t="shared" si="9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1">
        <v>9</v>
      </c>
      <c r="G27" s="21">
        <v>7</v>
      </c>
      <c r="H27" s="21"/>
      <c r="I27" s="19">
        <f t="shared" si="4"/>
        <v>7</v>
      </c>
      <c r="J27" s="20">
        <v>7.5</v>
      </c>
      <c r="K27" s="9">
        <f t="shared" si="5"/>
        <v>7.5</v>
      </c>
      <c r="L27" s="12" t="str">
        <f t="shared" si="6"/>
        <v>B</v>
      </c>
      <c r="M27" s="12">
        <f t="shared" si="7"/>
        <v>3</v>
      </c>
      <c r="N27" s="11" t="str">
        <f t="shared" si="8"/>
        <v>KHÁ</v>
      </c>
      <c r="O27" s="12" t="str">
        <f t="shared" si="9"/>
        <v>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1">
        <v>8.5</v>
      </c>
      <c r="G28" s="21">
        <v>7</v>
      </c>
      <c r="H28" s="21"/>
      <c r="I28" s="19">
        <f t="shared" si="4"/>
        <v>7</v>
      </c>
      <c r="J28" s="20">
        <v>0</v>
      </c>
      <c r="K28" s="9">
        <f t="shared" si="5"/>
        <v>3</v>
      </c>
      <c r="L28" s="12" t="str">
        <f t="shared" si="6"/>
        <v>F</v>
      </c>
      <c r="M28" s="12">
        <f t="shared" si="7"/>
        <v>0</v>
      </c>
      <c r="N28" s="11" t="str">
        <f t="shared" si="8"/>
        <v>KÉM</v>
      </c>
      <c r="O28" s="12" t="str">
        <f t="shared" si="9"/>
        <v>KHÔNG 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1">
        <v>8.5</v>
      </c>
      <c r="G29" s="21">
        <v>6.5</v>
      </c>
      <c r="H29" s="21"/>
      <c r="I29" s="19">
        <f t="shared" si="4"/>
        <v>6.5</v>
      </c>
      <c r="J29" s="20">
        <v>7</v>
      </c>
      <c r="K29" s="9">
        <f t="shared" si="5"/>
        <v>7</v>
      </c>
      <c r="L29" s="12" t="str">
        <f t="shared" si="6"/>
        <v>B</v>
      </c>
      <c r="M29" s="12">
        <f t="shared" si="7"/>
        <v>3</v>
      </c>
      <c r="N29" s="11" t="str">
        <f t="shared" si="8"/>
        <v>KHÁ</v>
      </c>
      <c r="O29" s="12" t="str">
        <f t="shared" si="9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1">
        <v>9</v>
      </c>
      <c r="G30" s="21">
        <v>8.5</v>
      </c>
      <c r="H30" s="21"/>
      <c r="I30" s="19">
        <f t="shared" si="4"/>
        <v>8.5</v>
      </c>
      <c r="J30" s="20">
        <v>0</v>
      </c>
      <c r="K30" s="9">
        <f t="shared" si="5"/>
        <v>3.5</v>
      </c>
      <c r="L30" s="12" t="str">
        <f t="shared" si="6"/>
        <v>F</v>
      </c>
      <c r="M30" s="12">
        <f t="shared" si="7"/>
        <v>0</v>
      </c>
      <c r="N30" s="11" t="str">
        <f t="shared" si="8"/>
        <v>KÉM</v>
      </c>
      <c r="O30" s="12" t="str">
        <f t="shared" si="9"/>
        <v>KHÔNG 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1">
        <v>9.5</v>
      </c>
      <c r="G31" s="21">
        <v>9</v>
      </c>
      <c r="H31" s="21"/>
      <c r="I31" s="19">
        <f t="shared" si="4"/>
        <v>9</v>
      </c>
      <c r="J31" s="19">
        <v>7.5</v>
      </c>
      <c r="K31" s="9">
        <f t="shared" si="5"/>
        <v>8.2</v>
      </c>
      <c r="L31" s="12" t="str">
        <f t="shared" si="6"/>
        <v>B</v>
      </c>
      <c r="M31" s="12">
        <f t="shared" si="7"/>
        <v>3</v>
      </c>
      <c r="N31" s="11" t="str">
        <f t="shared" si="8"/>
        <v>KHÁ</v>
      </c>
      <c r="O31" s="12" t="str">
        <f t="shared" si="9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1">
        <v>8.5</v>
      </c>
      <c r="G32" s="21">
        <v>6</v>
      </c>
      <c r="H32" s="21"/>
      <c r="I32" s="19">
        <f t="shared" si="4"/>
        <v>6</v>
      </c>
      <c r="J32" s="20">
        <v>5</v>
      </c>
      <c r="K32" s="9">
        <f t="shared" si="5"/>
        <v>5.7</v>
      </c>
      <c r="L32" s="12" t="str">
        <f t="shared" si="6"/>
        <v>C</v>
      </c>
      <c r="M32" s="12">
        <f t="shared" si="7"/>
        <v>2</v>
      </c>
      <c r="N32" s="11" t="str">
        <f t="shared" si="8"/>
        <v>TB</v>
      </c>
      <c r="O32" s="12" t="str">
        <f t="shared" si="9"/>
        <v>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1">
        <v>9.5</v>
      </c>
      <c r="G33" s="21">
        <v>8.5</v>
      </c>
      <c r="H33" s="21"/>
      <c r="I33" s="19">
        <f>G33</f>
        <v>8.5</v>
      </c>
      <c r="J33" s="20">
        <v>9.5</v>
      </c>
      <c r="K33" s="9">
        <f t="shared" si="5"/>
        <v>9.2</v>
      </c>
      <c r="L33" s="12" t="str">
        <f t="shared" si="6"/>
        <v>A</v>
      </c>
      <c r="M33" s="12">
        <f t="shared" si="7"/>
        <v>4</v>
      </c>
      <c r="N33" s="11" t="str">
        <f t="shared" si="8"/>
        <v>GIỎI</v>
      </c>
      <c r="O33" s="12" t="str">
        <f t="shared" si="9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43" t="s">
        <v>116</v>
      </c>
      <c r="F41" s="43"/>
      <c r="G41" s="43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E41:G41"/>
    <mergeCell ref="H41:J41"/>
    <mergeCell ref="C8:D9"/>
    <mergeCell ref="E8:E9"/>
    <mergeCell ref="C37:E37"/>
    <mergeCell ref="H37:J37"/>
    <mergeCell ref="G8:I8"/>
    <mergeCell ref="J8:J9"/>
    <mergeCell ref="B36:E36"/>
    <mergeCell ref="A1:D1"/>
    <mergeCell ref="E1:N1"/>
    <mergeCell ref="A2:D2"/>
    <mergeCell ref="E2:N2"/>
    <mergeCell ref="A8:A9"/>
    <mergeCell ref="B8:B9"/>
    <mergeCell ref="E3:N3"/>
    <mergeCell ref="E4:N4"/>
    <mergeCell ref="E6:N6"/>
    <mergeCell ref="F8:F9"/>
    <mergeCell ref="K36:N36"/>
    <mergeCell ref="K8:M8"/>
    <mergeCell ref="N8:O9"/>
    <mergeCell ref="K37:N37"/>
    <mergeCell ref="K41:N41"/>
    <mergeCell ref="K35:N35"/>
  </mergeCells>
  <printOptions/>
  <pageMargins left="0.2" right="0.2" top="0.65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"/>
  <sheetViews>
    <sheetView zoomScalePageLayoutView="0" workbookViewId="0" topLeftCell="A4">
      <selection activeCell="N21" sqref="N2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00390625" style="0" customWidth="1"/>
    <col min="4" max="4" width="6.00390625" style="0" customWidth="1"/>
    <col min="5" max="5" width="11.28125" style="0" customWidth="1"/>
    <col min="6" max="6" width="12.7109375" style="0" customWidth="1"/>
    <col min="7" max="7" width="6.421875" style="0" customWidth="1"/>
    <col min="8" max="8" width="6.851562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120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121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1210210010</v>
      </c>
      <c r="C10" s="13" t="s">
        <v>32</v>
      </c>
      <c r="D10" s="14" t="s">
        <v>15</v>
      </c>
      <c r="E10" s="15" t="s">
        <v>33</v>
      </c>
      <c r="F10" s="26">
        <v>8</v>
      </c>
      <c r="G10" s="26">
        <v>6</v>
      </c>
      <c r="H10" s="21"/>
      <c r="I10" s="19">
        <f aca="true" t="shared" si="0" ref="I10:I15">G10</f>
        <v>6</v>
      </c>
      <c r="J10" s="20">
        <v>5.5</v>
      </c>
      <c r="K10" s="9">
        <f aca="true" t="shared" si="1" ref="K10:K15">ROUND((F10+I10*3+J10*6)/10,1)</f>
        <v>5.9</v>
      </c>
      <c r="L10" s="12" t="str">
        <f aca="true" t="shared" si="2" ref="L10:L15">IF(OR(F10="",I10=""),"I",IF(J10="","X",IF($K10&gt;=8.5,"A",IF(7&lt;=$K10,"B",IF(5.5&lt;=$K10,"C",IF(4&lt;=$K10,"D","F"))))))</f>
        <v>C</v>
      </c>
      <c r="M10" s="12">
        <f aca="true" t="shared" si="3" ref="M10:M15">IF(L10="A",4,IF(L10="B",3,IF(L10="C",2,IF(L10="D",1,0))))</f>
        <v>2</v>
      </c>
      <c r="N10" s="11" t="str">
        <f aca="true" t="shared" si="4" ref="N10:N15">IF(L10="A","GIỎI",IF(L10="B","KHÁ",IF(L10="C","TB",IF(L10="D","TB YẾU","KÉM"))))</f>
        <v>TB</v>
      </c>
      <c r="O10" s="12" t="str">
        <f aca="true" t="shared" si="5" ref="O10:O15"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1210210003</v>
      </c>
      <c r="C11" s="13" t="s">
        <v>43</v>
      </c>
      <c r="D11" s="14" t="s">
        <v>19</v>
      </c>
      <c r="E11" s="15" t="s">
        <v>44</v>
      </c>
      <c r="F11" s="26">
        <v>8</v>
      </c>
      <c r="G11" s="26">
        <v>6</v>
      </c>
      <c r="H11" s="21"/>
      <c r="I11" s="19">
        <f t="shared" si="0"/>
        <v>6</v>
      </c>
      <c r="J11" s="20">
        <v>5.5</v>
      </c>
      <c r="K11" s="9">
        <f t="shared" si="1"/>
        <v>5.9</v>
      </c>
      <c r="L11" s="12" t="str">
        <f>IF(OR(F11="",I11=""),"I",IF(J11="","X",IF($K11&gt;=8.5,"A",IF(7&lt;=$K11,"B",IF(5.5&lt;=$K11,"C",IF(4&lt;=$K11,"D","F"))))))</f>
        <v>C</v>
      </c>
      <c r="M11" s="12">
        <f>IF(L11="A",4,IF(L11="B",3,IF(L11="C",2,IF(L11="D",1,0))))</f>
        <v>2</v>
      </c>
      <c r="N11" s="11" t="str">
        <f>IF(L11="A","GIỎI",IF(L11="B","KHÁ",IF(L11="C","TB",IF(L11="D","TB YẾU","KÉM"))))</f>
        <v>TB</v>
      </c>
      <c r="O11" s="12" t="str">
        <f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1210210033</v>
      </c>
      <c r="C12" s="13" t="s">
        <v>58</v>
      </c>
      <c r="D12" s="14" t="s">
        <v>56</v>
      </c>
      <c r="E12" s="15" t="s">
        <v>59</v>
      </c>
      <c r="F12" s="26">
        <v>8</v>
      </c>
      <c r="G12" s="26">
        <v>6</v>
      </c>
      <c r="H12" s="21"/>
      <c r="I12" s="19">
        <f t="shared" si="0"/>
        <v>6</v>
      </c>
      <c r="J12" s="20">
        <v>5.5</v>
      </c>
      <c r="K12" s="9">
        <f t="shared" si="1"/>
        <v>5.9</v>
      </c>
      <c r="L12" s="12" t="str">
        <f t="shared" si="2"/>
        <v>C</v>
      </c>
      <c r="M12" s="12">
        <f t="shared" si="3"/>
        <v>2</v>
      </c>
      <c r="N12" s="11" t="str">
        <f t="shared" si="4"/>
        <v>TB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1210210044</v>
      </c>
      <c r="C13" s="13" t="s">
        <v>65</v>
      </c>
      <c r="D13" s="14" t="s">
        <v>24</v>
      </c>
      <c r="E13" s="15" t="s">
        <v>66</v>
      </c>
      <c r="F13" s="26">
        <v>8</v>
      </c>
      <c r="G13" s="26">
        <v>6</v>
      </c>
      <c r="H13" s="21"/>
      <c r="I13" s="19">
        <f t="shared" si="0"/>
        <v>6</v>
      </c>
      <c r="J13" s="20">
        <v>5.5</v>
      </c>
      <c r="K13" s="9">
        <f t="shared" si="1"/>
        <v>5.9</v>
      </c>
      <c r="L13" s="12" t="str">
        <f t="shared" si="2"/>
        <v>C</v>
      </c>
      <c r="M13" s="12">
        <f t="shared" si="3"/>
        <v>2</v>
      </c>
      <c r="N13" s="11" t="str">
        <f t="shared" si="4"/>
        <v>TB</v>
      </c>
      <c r="O13" s="12" t="str">
        <f>IF(OR(K13&lt;4,J13&lt;=2),"KHÔNG ĐẠT","ĐẠT")</f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1210210040</v>
      </c>
      <c r="C14" s="13" t="s">
        <v>23</v>
      </c>
      <c r="D14" s="14" t="s">
        <v>27</v>
      </c>
      <c r="E14" s="15" t="s">
        <v>82</v>
      </c>
      <c r="F14" s="26">
        <v>8</v>
      </c>
      <c r="G14" s="26">
        <v>6</v>
      </c>
      <c r="H14" s="21"/>
      <c r="I14" s="19">
        <f t="shared" si="0"/>
        <v>6</v>
      </c>
      <c r="J14" s="20">
        <v>6</v>
      </c>
      <c r="K14" s="9">
        <f t="shared" si="1"/>
        <v>6.2</v>
      </c>
      <c r="L14" s="12" t="str">
        <f t="shared" si="2"/>
        <v>C</v>
      </c>
      <c r="M14" s="12">
        <f t="shared" si="3"/>
        <v>2</v>
      </c>
      <c r="N14" s="11" t="str">
        <f t="shared" si="4"/>
        <v>TB</v>
      </c>
      <c r="O14" s="12" t="str">
        <f t="shared" si="5"/>
        <v>ĐẠT</v>
      </c>
      <c r="P14" s="24"/>
      <c r="Q14" s="23"/>
      <c r="R14" s="24"/>
      <c r="S14" s="24"/>
      <c r="T14" s="23"/>
      <c r="U14" s="24"/>
    </row>
    <row r="15" spans="1:21" s="16" customFormat="1" ht="19.5" customHeight="1">
      <c r="A15" s="10">
        <v>6</v>
      </c>
      <c r="B15" s="10">
        <v>1210210045</v>
      </c>
      <c r="C15" s="13" t="s">
        <v>83</v>
      </c>
      <c r="D15" s="14" t="s">
        <v>84</v>
      </c>
      <c r="E15" s="15" t="s">
        <v>85</v>
      </c>
      <c r="F15" s="26">
        <v>8</v>
      </c>
      <c r="G15" s="26">
        <v>9</v>
      </c>
      <c r="H15" s="21"/>
      <c r="I15" s="19">
        <f t="shared" si="0"/>
        <v>9</v>
      </c>
      <c r="J15" s="20">
        <v>6</v>
      </c>
      <c r="K15" s="9">
        <f t="shared" si="1"/>
        <v>7.1</v>
      </c>
      <c r="L15" s="12" t="str">
        <f t="shared" si="2"/>
        <v>B</v>
      </c>
      <c r="M15" s="12">
        <f t="shared" si="3"/>
        <v>3</v>
      </c>
      <c r="N15" s="11" t="str">
        <f t="shared" si="4"/>
        <v>KHÁ</v>
      </c>
      <c r="O15" s="12" t="str">
        <f t="shared" si="5"/>
        <v>ĐẠT</v>
      </c>
      <c r="P15" s="24"/>
      <c r="Q15" s="23"/>
      <c r="R15" s="24"/>
      <c r="S15" s="24"/>
      <c r="T15" s="23"/>
      <c r="U15" s="24"/>
    </row>
    <row r="16" spans="1:15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</row>
    <row r="17" spans="1:15" ht="16.5">
      <c r="A17" s="1"/>
      <c r="B17" s="6" t="s">
        <v>122</v>
      </c>
      <c r="C17" s="1"/>
      <c r="D17" s="1"/>
      <c r="E17" s="1"/>
      <c r="F17" s="1"/>
      <c r="G17" s="1"/>
      <c r="H17" s="1"/>
      <c r="I17" s="1"/>
      <c r="J17" s="1"/>
      <c r="K17" s="52"/>
      <c r="L17" s="52"/>
      <c r="M17" s="52"/>
      <c r="N17" s="52"/>
      <c r="O17" s="1"/>
    </row>
    <row r="18" spans="1:15" ht="15.75">
      <c r="A18" s="1"/>
      <c r="B18" s="43" t="s">
        <v>92</v>
      </c>
      <c r="C18" s="43"/>
      <c r="D18" s="43"/>
      <c r="E18" s="43"/>
      <c r="F18" s="7" t="s">
        <v>28</v>
      </c>
      <c r="G18" s="7"/>
      <c r="I18" s="30" t="s">
        <v>99</v>
      </c>
      <c r="J18" s="30"/>
      <c r="K18" s="43" t="s">
        <v>94</v>
      </c>
      <c r="L18" s="43"/>
      <c r="M18" s="43"/>
      <c r="N18" s="43"/>
      <c r="O18" s="1"/>
    </row>
    <row r="19" spans="1:15" ht="15.75">
      <c r="A19" s="1"/>
      <c r="B19" s="1"/>
      <c r="C19" s="53"/>
      <c r="D19" s="53"/>
      <c r="E19" s="53"/>
      <c r="F19" s="1"/>
      <c r="G19" s="1"/>
      <c r="H19" s="51"/>
      <c r="I19" s="51"/>
      <c r="J19" s="51"/>
      <c r="K19" s="51"/>
      <c r="L19" s="51"/>
      <c r="M19" s="51"/>
      <c r="N19" s="51"/>
      <c r="O19" s="1"/>
    </row>
    <row r="20" spans="1:15" ht="15.75">
      <c r="A20" s="1"/>
      <c r="B20" s="1"/>
      <c r="C20" s="8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</row>
    <row r="23" spans="1:15" ht="15.75">
      <c r="A23" s="1"/>
      <c r="B23" s="1"/>
      <c r="C23" s="7" t="s">
        <v>93</v>
      </c>
      <c r="D23" s="7"/>
      <c r="E23" s="62" t="s">
        <v>116</v>
      </c>
      <c r="F23" s="62"/>
      <c r="G23" s="62"/>
      <c r="H23" s="43" t="s">
        <v>97</v>
      </c>
      <c r="I23" s="43"/>
      <c r="J23" s="43"/>
      <c r="K23" s="43" t="s">
        <v>117</v>
      </c>
      <c r="L23" s="43"/>
      <c r="M23" s="43"/>
      <c r="N23" s="43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1"/>
      <c r="O24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23:G23"/>
    <mergeCell ref="H23:J23"/>
    <mergeCell ref="K23:N23"/>
    <mergeCell ref="K17:N17"/>
    <mergeCell ref="B18:E18"/>
    <mergeCell ref="K18:N18"/>
    <mergeCell ref="C19:E19"/>
    <mergeCell ref="H19:J19"/>
    <mergeCell ref="K19:N19"/>
  </mergeCells>
  <printOptions/>
  <pageMargins left="0.22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6.851562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126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123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124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115</v>
      </c>
      <c r="H8" s="45"/>
      <c r="I8" s="46"/>
      <c r="J8" s="60" t="s">
        <v>89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1210210001</v>
      </c>
      <c r="C10" s="13" t="s">
        <v>34</v>
      </c>
      <c r="D10" s="14" t="s">
        <v>15</v>
      </c>
      <c r="E10" s="15" t="s">
        <v>35</v>
      </c>
      <c r="F10" s="34">
        <v>7</v>
      </c>
      <c r="G10" s="35">
        <v>6</v>
      </c>
      <c r="H10" s="33"/>
      <c r="I10" s="19">
        <f>G10</f>
        <v>6</v>
      </c>
      <c r="J10" s="20">
        <v>8.5</v>
      </c>
      <c r="K10" s="9">
        <f>ROUND((F10+I10*2+J10*7)/10,1)</f>
        <v>7.9</v>
      </c>
      <c r="L10" s="12" t="str">
        <f>IF(OR(F10="",I10=""),"I",IF(J10="","X",IF($K10&gt;=8.5,"A",IF(7&lt;=$K10,"B",IF(5.5&lt;=$K10,"C",IF(4&lt;=$K10,"D","F"))))))</f>
        <v>B</v>
      </c>
      <c r="M10" s="12">
        <f>IF(L10="A",4,IF(L10="B",3,IF(L10="C",2,IF(L10="D",1,0))))</f>
        <v>3</v>
      </c>
      <c r="N10" s="11" t="str">
        <f>IF(L10="A","GIỎI",IF(L10="B","KHÁ",IF(L10="C","TB",IF(L10="D","TB YẾU","KÉM"))))</f>
        <v>KHÁ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1210210002</v>
      </c>
      <c r="C11" s="13" t="s">
        <v>39</v>
      </c>
      <c r="D11" s="14" t="s">
        <v>17</v>
      </c>
      <c r="E11" s="15" t="s">
        <v>40</v>
      </c>
      <c r="F11" s="34">
        <v>6</v>
      </c>
      <c r="G11" s="35">
        <v>5</v>
      </c>
      <c r="H11" s="33"/>
      <c r="I11" s="19">
        <f>G11</f>
        <v>5</v>
      </c>
      <c r="J11" s="20">
        <v>5</v>
      </c>
      <c r="K11" s="9">
        <f>ROUND((F11+I11*2+J11*7)/10,1)</f>
        <v>5.1</v>
      </c>
      <c r="L11" s="12" t="str">
        <f>IF(OR(F11="",I11=""),"I",IF(J11="","X",IF($K11&gt;=8.5,"A",IF(7&lt;=$K11,"B",IF(5.5&lt;=$K11,"C",IF(4&lt;=$K11,"D","F"))))))</f>
        <v>D</v>
      </c>
      <c r="M11" s="12">
        <f>IF(L11="A",4,IF(L11="B",3,IF(L11="C",2,IF(L11="D",1,0))))</f>
        <v>1</v>
      </c>
      <c r="N11" s="11" t="str">
        <f>IF(L11="A","GIỎI",IF(L11="B","KHÁ",IF(L11="C","TB",IF(L11="D","TB YẾU","KÉM"))))</f>
        <v>TB YẾU</v>
      </c>
      <c r="O11" s="12" t="str">
        <f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1210210036</v>
      </c>
      <c r="C12" s="13" t="s">
        <v>70</v>
      </c>
      <c r="D12" s="14" t="s">
        <v>25</v>
      </c>
      <c r="E12" s="15" t="s">
        <v>33</v>
      </c>
      <c r="F12" s="34">
        <v>7</v>
      </c>
      <c r="G12" s="36">
        <v>5</v>
      </c>
      <c r="H12" s="33"/>
      <c r="I12" s="19">
        <f>G12</f>
        <v>5</v>
      </c>
      <c r="J12" s="20">
        <v>6</v>
      </c>
      <c r="K12" s="9">
        <f>ROUND((F12+I12*2+J12*7)/10,1)</f>
        <v>5.9</v>
      </c>
      <c r="L12" s="12" t="str">
        <f>IF(OR(F12="",I12=""),"I",IF(J12="","X",IF($K12&gt;=8.5,"A",IF(7&lt;=$K12,"B",IF(5.5&lt;=$K12,"C",IF(4&lt;=$K12,"D","F"))))))</f>
        <v>C</v>
      </c>
      <c r="M12" s="12">
        <f>IF(L12="A",4,IF(L12="B",3,IF(L12="C",2,IF(L12="D",1,0))))</f>
        <v>2</v>
      </c>
      <c r="N12" s="11" t="str">
        <f>IF(L12="A","GIỎI",IF(L12="B","KHÁ",IF(L12="C","TB",IF(L12="D","TB YẾU","KÉM"))))</f>
        <v>TB</v>
      </c>
      <c r="O12" s="12" t="str">
        <f>IF(OR(K12&lt;4,J12&lt;=2),"KHÔNG ĐẠT","ĐẠT")</f>
        <v>ĐẠT</v>
      </c>
      <c r="P12" s="24"/>
      <c r="Q12" s="23"/>
      <c r="R12" s="23"/>
      <c r="S12" s="23"/>
      <c r="T12" s="23"/>
      <c r="U12" s="23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</row>
    <row r="14" spans="1:15" ht="16.5">
      <c r="A14" s="1"/>
      <c r="B14" s="6" t="s">
        <v>125</v>
      </c>
      <c r="C14" s="1"/>
      <c r="D14" s="1"/>
      <c r="E14" s="1"/>
      <c r="F14" s="1"/>
      <c r="G14" s="1"/>
      <c r="H14" s="1"/>
      <c r="I14" s="1"/>
      <c r="J14" s="1"/>
      <c r="K14" s="52"/>
      <c r="L14" s="52"/>
      <c r="M14" s="52"/>
      <c r="N14" s="52"/>
      <c r="O14" s="1"/>
    </row>
    <row r="15" spans="1:15" ht="15.75">
      <c r="A15" s="1"/>
      <c r="B15" s="43" t="s">
        <v>92</v>
      </c>
      <c r="C15" s="43"/>
      <c r="D15" s="43"/>
      <c r="E15" s="43"/>
      <c r="F15" s="7" t="s">
        <v>28</v>
      </c>
      <c r="G15" s="7"/>
      <c r="I15" s="30" t="s">
        <v>99</v>
      </c>
      <c r="J15" s="30"/>
      <c r="K15" s="43" t="s">
        <v>94</v>
      </c>
      <c r="L15" s="43"/>
      <c r="M15" s="43"/>
      <c r="N15" s="43"/>
      <c r="O15" s="1"/>
    </row>
    <row r="16" spans="1:15" ht="15.75">
      <c r="A16" s="1"/>
      <c r="B16" s="1"/>
      <c r="C16" s="53"/>
      <c r="D16" s="53"/>
      <c r="E16" s="53"/>
      <c r="F16" s="1"/>
      <c r="G16" s="1"/>
      <c r="H16" s="51"/>
      <c r="I16" s="51"/>
      <c r="J16" s="51"/>
      <c r="K16" s="51"/>
      <c r="L16" s="51"/>
      <c r="M16" s="51"/>
      <c r="N16" s="51"/>
      <c r="O16" s="1"/>
    </row>
    <row r="17" spans="1:15" ht="15.75">
      <c r="A17" s="1"/>
      <c r="B17" s="1"/>
      <c r="C17" s="8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</row>
    <row r="20" spans="1:15" ht="15.75">
      <c r="A20" s="1"/>
      <c r="B20" s="1"/>
      <c r="C20" s="7" t="s">
        <v>93</v>
      </c>
      <c r="D20" s="7"/>
      <c r="E20" s="62" t="s">
        <v>116</v>
      </c>
      <c r="F20" s="62"/>
      <c r="G20" s="62"/>
      <c r="H20" s="43" t="s">
        <v>97</v>
      </c>
      <c r="I20" s="43"/>
      <c r="J20" s="43"/>
      <c r="K20" s="43" t="s">
        <v>117</v>
      </c>
      <c r="L20" s="43"/>
      <c r="M20" s="43"/>
      <c r="N20" s="43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</row>
  </sheetData>
  <sheetProtection/>
  <mergeCells count="25">
    <mergeCell ref="E20:G20"/>
    <mergeCell ref="H20:J20"/>
    <mergeCell ref="K20:N20"/>
    <mergeCell ref="K14:N14"/>
    <mergeCell ref="B15:E15"/>
    <mergeCell ref="K15:N15"/>
    <mergeCell ref="C16:E16"/>
    <mergeCell ref="H16:J16"/>
    <mergeCell ref="K16:N16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24" right="0.2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42187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7.42187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135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111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107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95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1210210010</v>
      </c>
      <c r="C10" s="13" t="s">
        <v>32</v>
      </c>
      <c r="D10" s="14" t="s">
        <v>15</v>
      </c>
      <c r="E10" s="15" t="s">
        <v>33</v>
      </c>
      <c r="F10" s="26">
        <v>7</v>
      </c>
      <c r="G10" s="26">
        <v>7</v>
      </c>
      <c r="H10" s="21">
        <v>8</v>
      </c>
      <c r="I10" s="19">
        <f aca="true" t="shared" si="0" ref="I10:I22">(H10*2+G10)/3</f>
        <v>7.666666666666667</v>
      </c>
      <c r="J10" s="20">
        <v>9</v>
      </c>
      <c r="K10" s="9">
        <f aca="true" t="shared" si="1" ref="K10:K22">ROUND((F10+I10*3+J10*6)/10,1)</f>
        <v>8.4</v>
      </c>
      <c r="L10" s="12" t="str">
        <f aca="true" t="shared" si="2" ref="L10:L22">IF(OR(F10="",I10=""),"I",IF(J10="","X",IF($K10&gt;=8.5,"A",IF(7&lt;=$K10,"B",IF(5.5&lt;=$K10,"C",IF(4&lt;=$K10,"D","F"))))))</f>
        <v>B</v>
      </c>
      <c r="M10" s="12">
        <f aca="true" t="shared" si="3" ref="M10:M22">IF(L10="A",4,IF(L10="B",3,IF(L10="C",2,IF(L10="D",1,0))))</f>
        <v>3</v>
      </c>
      <c r="N10" s="11" t="str">
        <f aca="true" t="shared" si="4" ref="N10:N22">IF(L10="A","GIỎI",IF(L10="B","KHÁ",IF(L10="C","TB",IF(L10="D","TB YẾU","KÉM"))))</f>
        <v>KHÁ</v>
      </c>
      <c r="O10" s="12" t="str">
        <f aca="true" t="shared" si="5" ref="O10:O22"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1210210013</v>
      </c>
      <c r="C11" s="13" t="s">
        <v>36</v>
      </c>
      <c r="D11" s="14" t="s">
        <v>37</v>
      </c>
      <c r="E11" s="15" t="s">
        <v>38</v>
      </c>
      <c r="F11" s="26">
        <v>9</v>
      </c>
      <c r="G11" s="26">
        <v>9</v>
      </c>
      <c r="H11" s="21">
        <v>7</v>
      </c>
      <c r="I11" s="19">
        <f t="shared" si="0"/>
        <v>7.666666666666667</v>
      </c>
      <c r="J11" s="20">
        <v>7</v>
      </c>
      <c r="K11" s="9">
        <f t="shared" si="1"/>
        <v>7.4</v>
      </c>
      <c r="L11" s="12" t="str">
        <f t="shared" si="2"/>
        <v>B</v>
      </c>
      <c r="M11" s="12">
        <f t="shared" si="3"/>
        <v>3</v>
      </c>
      <c r="N11" s="11" t="str">
        <f t="shared" si="4"/>
        <v>KHÁ</v>
      </c>
      <c r="O11" s="12" t="str">
        <f t="shared" si="5"/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1210210002</v>
      </c>
      <c r="C12" s="13" t="s">
        <v>39</v>
      </c>
      <c r="D12" s="14" t="s">
        <v>17</v>
      </c>
      <c r="E12" s="15" t="s">
        <v>40</v>
      </c>
      <c r="F12" s="26">
        <v>8</v>
      </c>
      <c r="G12" s="26">
        <v>8</v>
      </c>
      <c r="H12" s="21">
        <v>7</v>
      </c>
      <c r="I12" s="19">
        <f t="shared" si="0"/>
        <v>7.333333333333333</v>
      </c>
      <c r="J12" s="20">
        <v>8</v>
      </c>
      <c r="K12" s="9">
        <f t="shared" si="1"/>
        <v>7.8</v>
      </c>
      <c r="L12" s="12" t="str">
        <f t="shared" si="2"/>
        <v>B</v>
      </c>
      <c r="M12" s="12">
        <f t="shared" si="3"/>
        <v>3</v>
      </c>
      <c r="N12" s="11" t="str">
        <f t="shared" si="4"/>
        <v>KHÁ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1210210020</v>
      </c>
      <c r="C13" s="13" t="s">
        <v>16</v>
      </c>
      <c r="D13" s="14" t="s">
        <v>41</v>
      </c>
      <c r="E13" s="15" t="s">
        <v>42</v>
      </c>
      <c r="F13" s="26">
        <v>8</v>
      </c>
      <c r="G13" s="26">
        <v>8</v>
      </c>
      <c r="H13" s="21">
        <v>7</v>
      </c>
      <c r="I13" s="19">
        <f t="shared" si="0"/>
        <v>7.333333333333333</v>
      </c>
      <c r="J13" s="20">
        <v>8.5</v>
      </c>
      <c r="K13" s="9">
        <f t="shared" si="1"/>
        <v>8.1</v>
      </c>
      <c r="L13" s="12" t="str">
        <f t="shared" si="2"/>
        <v>B</v>
      </c>
      <c r="M13" s="12">
        <f t="shared" si="3"/>
        <v>3</v>
      </c>
      <c r="N13" s="11" t="str">
        <f t="shared" si="4"/>
        <v>KHÁ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1210210003</v>
      </c>
      <c r="C14" s="13" t="s">
        <v>43</v>
      </c>
      <c r="D14" s="14" t="s">
        <v>19</v>
      </c>
      <c r="E14" s="15" t="s">
        <v>44</v>
      </c>
      <c r="F14" s="26">
        <v>9</v>
      </c>
      <c r="G14" s="26">
        <v>9</v>
      </c>
      <c r="H14" s="21">
        <v>8</v>
      </c>
      <c r="I14" s="19">
        <f t="shared" si="0"/>
        <v>8.333333333333334</v>
      </c>
      <c r="J14" s="20">
        <v>9</v>
      </c>
      <c r="K14" s="9">
        <f t="shared" si="1"/>
        <v>8.8</v>
      </c>
      <c r="L14" s="12" t="str">
        <f>IF(OR(F14="",I14=""),"I",IF(J14="","X",IF($K14&gt;=8.5,"A",IF(7&lt;=$K14,"B",IF(5.5&lt;=$K14,"C",IF(4&lt;=$K14,"D","F"))))))</f>
        <v>A</v>
      </c>
      <c r="M14" s="12">
        <f>IF(L14="A",4,IF(L14="B",3,IF(L14="C",2,IF(L14="D",1,0))))</f>
        <v>4</v>
      </c>
      <c r="N14" s="11" t="str">
        <f>IF(L14="A","GIỎI",IF(L14="B","KHÁ",IF(L14="C","TB",IF(L14="D","TB YẾU","KÉM"))))</f>
        <v>GIỎI</v>
      </c>
      <c r="O14" s="12" t="str">
        <f>IF(OR(K14&lt;4,J14&lt;=2),"KHÔNG ĐẠT","ĐẠT")</f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1210310002</v>
      </c>
      <c r="C15" s="17" t="s">
        <v>47</v>
      </c>
      <c r="D15" s="18" t="s">
        <v>48</v>
      </c>
      <c r="E15" s="15" t="s">
        <v>49</v>
      </c>
      <c r="F15" s="26">
        <v>7</v>
      </c>
      <c r="G15" s="26">
        <v>7</v>
      </c>
      <c r="H15" s="21">
        <v>8.5</v>
      </c>
      <c r="I15" s="19">
        <f t="shared" si="0"/>
        <v>8</v>
      </c>
      <c r="J15" s="20">
        <v>9</v>
      </c>
      <c r="K15" s="9">
        <f t="shared" si="1"/>
        <v>8.5</v>
      </c>
      <c r="L15" s="12" t="str">
        <f t="shared" si="2"/>
        <v>A</v>
      </c>
      <c r="M15" s="12">
        <f t="shared" si="3"/>
        <v>4</v>
      </c>
      <c r="N15" s="11" t="str">
        <f t="shared" si="4"/>
        <v>GIỎI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1210210006</v>
      </c>
      <c r="C16" s="13" t="s">
        <v>18</v>
      </c>
      <c r="D16" s="14" t="s">
        <v>50</v>
      </c>
      <c r="E16" s="15" t="s">
        <v>51</v>
      </c>
      <c r="F16" s="26">
        <v>7</v>
      </c>
      <c r="G16" s="26">
        <v>7</v>
      </c>
      <c r="H16" s="21">
        <v>8.5</v>
      </c>
      <c r="I16" s="19">
        <f t="shared" si="0"/>
        <v>8</v>
      </c>
      <c r="J16" s="20">
        <v>7.5</v>
      </c>
      <c r="K16" s="9">
        <f t="shared" si="1"/>
        <v>7.6</v>
      </c>
      <c r="L16" s="12" t="str">
        <f t="shared" si="2"/>
        <v>B</v>
      </c>
      <c r="M16" s="12">
        <f t="shared" si="3"/>
        <v>3</v>
      </c>
      <c r="N16" s="11" t="str">
        <f t="shared" si="4"/>
        <v>KHÁ</v>
      </c>
      <c r="O16" s="12" t="str">
        <f t="shared" si="5"/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1210210033</v>
      </c>
      <c r="C17" s="13" t="s">
        <v>58</v>
      </c>
      <c r="D17" s="14" t="s">
        <v>56</v>
      </c>
      <c r="E17" s="15" t="s">
        <v>59</v>
      </c>
      <c r="F17" s="26">
        <v>10</v>
      </c>
      <c r="G17" s="26">
        <v>10</v>
      </c>
      <c r="H17" s="21">
        <v>8</v>
      </c>
      <c r="I17" s="19">
        <f t="shared" si="0"/>
        <v>8.666666666666666</v>
      </c>
      <c r="J17" s="20">
        <v>6.5</v>
      </c>
      <c r="K17" s="9">
        <f t="shared" si="1"/>
        <v>7.5</v>
      </c>
      <c r="L17" s="12" t="str">
        <f t="shared" si="2"/>
        <v>B</v>
      </c>
      <c r="M17" s="12">
        <f t="shared" si="3"/>
        <v>3</v>
      </c>
      <c r="N17" s="11" t="str">
        <f t="shared" si="4"/>
        <v>KHÁ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1210210008</v>
      </c>
      <c r="C18" s="13" t="s">
        <v>21</v>
      </c>
      <c r="D18" s="14" t="s">
        <v>63</v>
      </c>
      <c r="E18" s="15" t="s">
        <v>64</v>
      </c>
      <c r="F18" s="26">
        <v>8</v>
      </c>
      <c r="G18" s="26">
        <v>8</v>
      </c>
      <c r="H18" s="21">
        <v>6</v>
      </c>
      <c r="I18" s="19">
        <f t="shared" si="0"/>
        <v>6.666666666666667</v>
      </c>
      <c r="J18" s="20">
        <v>4</v>
      </c>
      <c r="K18" s="9">
        <f t="shared" si="1"/>
        <v>5.2</v>
      </c>
      <c r="L18" s="12" t="str">
        <f>IF(OR(F18="",I18=""),"I",IF(J18="","X",IF($K18&gt;=8.5,"A",IF(7&lt;=$K18,"B",IF(5.5&lt;=$K18,"C",IF(4&lt;=$K18,"D","F"))))))</f>
        <v>D</v>
      </c>
      <c r="M18" s="12">
        <f>IF(L18="A",4,IF(L18="B",3,IF(L18="C",2,IF(L18="D",1,0))))</f>
        <v>1</v>
      </c>
      <c r="N18" s="11" t="str">
        <f>IF(L18="A","GIỎI",IF(L18="B","KHÁ",IF(L18="C","TB",IF(L18="D","TB YẾU","KÉM"))))</f>
        <v>TB YẾU</v>
      </c>
      <c r="O18" s="12" t="str">
        <f>IF(OR(K18&lt;4,J18&lt;=2),"KHÔNG ĐẠT","ĐẠT")</f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1210210044</v>
      </c>
      <c r="C19" s="13" t="s">
        <v>65</v>
      </c>
      <c r="D19" s="14" t="s">
        <v>24</v>
      </c>
      <c r="E19" s="15" t="s">
        <v>66</v>
      </c>
      <c r="F19" s="26">
        <v>9</v>
      </c>
      <c r="G19" s="26">
        <v>9</v>
      </c>
      <c r="H19" s="21">
        <v>7</v>
      </c>
      <c r="I19" s="19">
        <f t="shared" si="0"/>
        <v>7.666666666666667</v>
      </c>
      <c r="J19" s="20">
        <v>8</v>
      </c>
      <c r="K19" s="9">
        <f t="shared" si="1"/>
        <v>8</v>
      </c>
      <c r="L19" s="12" t="str">
        <f t="shared" si="2"/>
        <v>B</v>
      </c>
      <c r="M19" s="12">
        <f t="shared" si="3"/>
        <v>3</v>
      </c>
      <c r="N19" s="11" t="str">
        <f t="shared" si="4"/>
        <v>KHÁ</v>
      </c>
      <c r="O19" s="12" t="str">
        <f>IF(OR(K19&lt;4,J19&lt;=2),"KHÔNG ĐẠT","ĐẠT")</f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1210210036</v>
      </c>
      <c r="C20" s="13" t="s">
        <v>70</v>
      </c>
      <c r="D20" s="14" t="s">
        <v>25</v>
      </c>
      <c r="E20" s="15" t="s">
        <v>33</v>
      </c>
      <c r="F20" s="26">
        <v>9</v>
      </c>
      <c r="G20" s="26">
        <v>9</v>
      </c>
      <c r="H20" s="21">
        <v>7</v>
      </c>
      <c r="I20" s="19">
        <f t="shared" si="0"/>
        <v>7.666666666666667</v>
      </c>
      <c r="J20" s="20">
        <v>8</v>
      </c>
      <c r="K20" s="9">
        <f t="shared" si="1"/>
        <v>8</v>
      </c>
      <c r="L20" s="12" t="str">
        <f t="shared" si="2"/>
        <v>B</v>
      </c>
      <c r="M20" s="12">
        <f t="shared" si="3"/>
        <v>3</v>
      </c>
      <c r="N20" s="11" t="str">
        <f t="shared" si="4"/>
        <v>KHÁ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1210210035</v>
      </c>
      <c r="C21" s="13" t="s">
        <v>71</v>
      </c>
      <c r="D21" s="14" t="s">
        <v>72</v>
      </c>
      <c r="E21" s="15" t="s">
        <v>73</v>
      </c>
      <c r="F21" s="26">
        <v>7</v>
      </c>
      <c r="G21" s="26">
        <v>7</v>
      </c>
      <c r="H21" s="21">
        <v>6</v>
      </c>
      <c r="I21" s="19">
        <f t="shared" si="0"/>
        <v>6.333333333333333</v>
      </c>
      <c r="J21" s="20">
        <v>6</v>
      </c>
      <c r="K21" s="9">
        <f t="shared" si="1"/>
        <v>6.2</v>
      </c>
      <c r="L21" s="12" t="str">
        <f t="shared" si="2"/>
        <v>C</v>
      </c>
      <c r="M21" s="12">
        <f t="shared" si="3"/>
        <v>2</v>
      </c>
      <c r="N21" s="11" t="str">
        <f t="shared" si="4"/>
        <v>TB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1210210040</v>
      </c>
      <c r="C22" s="13" t="s">
        <v>23</v>
      </c>
      <c r="D22" s="14" t="s">
        <v>27</v>
      </c>
      <c r="E22" s="15" t="s">
        <v>82</v>
      </c>
      <c r="F22" s="26">
        <v>8</v>
      </c>
      <c r="G22" s="26">
        <v>8</v>
      </c>
      <c r="H22" s="21">
        <v>6</v>
      </c>
      <c r="I22" s="19">
        <f t="shared" si="0"/>
        <v>6.666666666666667</v>
      </c>
      <c r="J22" s="20">
        <v>4</v>
      </c>
      <c r="K22" s="9">
        <f t="shared" si="1"/>
        <v>5.2</v>
      </c>
      <c r="L22" s="12" t="str">
        <f t="shared" si="2"/>
        <v>D</v>
      </c>
      <c r="M22" s="12">
        <f t="shared" si="3"/>
        <v>1</v>
      </c>
      <c r="N22" s="11" t="str">
        <f t="shared" si="4"/>
        <v>TB YẾU</v>
      </c>
      <c r="O22" s="12" t="str">
        <f t="shared" si="5"/>
        <v>ĐẠT</v>
      </c>
      <c r="P22" s="24"/>
      <c r="Q22" s="23"/>
      <c r="R22" s="24"/>
      <c r="S22" s="24"/>
      <c r="T22" s="23"/>
      <c r="U22" s="24"/>
    </row>
    <row r="23" spans="1:15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</row>
    <row r="24" spans="1:15" ht="16.5">
      <c r="A24" s="1"/>
      <c r="B24" s="6" t="s">
        <v>136</v>
      </c>
      <c r="C24" s="1"/>
      <c r="D24" s="1"/>
      <c r="E24" s="1"/>
      <c r="F24" s="1"/>
      <c r="G24" s="1"/>
      <c r="H24" s="1"/>
      <c r="I24" s="1"/>
      <c r="J24" s="1"/>
      <c r="K24" s="52"/>
      <c r="L24" s="52"/>
      <c r="M24" s="52"/>
      <c r="N24" s="52"/>
      <c r="O24" s="1"/>
    </row>
    <row r="25" spans="1:15" ht="15.75">
      <c r="A25" s="1"/>
      <c r="B25" s="43" t="s">
        <v>92</v>
      </c>
      <c r="C25" s="43"/>
      <c r="D25" s="43"/>
      <c r="E25" s="43"/>
      <c r="F25" s="7" t="s">
        <v>28</v>
      </c>
      <c r="G25" s="7"/>
      <c r="I25" s="30" t="s">
        <v>99</v>
      </c>
      <c r="J25" s="30"/>
      <c r="K25" s="43" t="s">
        <v>94</v>
      </c>
      <c r="L25" s="43"/>
      <c r="M25" s="43"/>
      <c r="N25" s="43"/>
      <c r="O25" s="1"/>
    </row>
    <row r="26" spans="1:15" ht="15.75">
      <c r="A26" s="1"/>
      <c r="B26" s="1"/>
      <c r="C26" s="53"/>
      <c r="D26" s="53"/>
      <c r="E26" s="53"/>
      <c r="F26" s="1"/>
      <c r="G26" s="1"/>
      <c r="H26" s="51"/>
      <c r="I26" s="51"/>
      <c r="J26" s="51"/>
      <c r="K26" s="51"/>
      <c r="L26" s="51"/>
      <c r="M26" s="51"/>
      <c r="N26" s="51"/>
      <c r="O26" s="1"/>
    </row>
    <row r="27" spans="1:15" ht="15.75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3"/>
      <c r="M27" s="3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1"/>
      <c r="O29" s="1"/>
    </row>
    <row r="30" spans="1:15" ht="15.75">
      <c r="A30" s="1"/>
      <c r="B30" s="1"/>
      <c r="C30" s="7" t="s">
        <v>93</v>
      </c>
      <c r="D30" s="7"/>
      <c r="E30" s="62" t="s">
        <v>116</v>
      </c>
      <c r="F30" s="62"/>
      <c r="G30" s="62"/>
      <c r="H30" s="43" t="s">
        <v>97</v>
      </c>
      <c r="I30" s="43"/>
      <c r="J30" s="43"/>
      <c r="K30" s="43" t="s">
        <v>117</v>
      </c>
      <c r="L30" s="43"/>
      <c r="M30" s="43"/>
      <c r="N30" s="43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1"/>
      <c r="O31" s="1"/>
    </row>
  </sheetData>
  <sheetProtection/>
  <mergeCells count="25">
    <mergeCell ref="E30:G30"/>
    <mergeCell ref="H30:J30"/>
    <mergeCell ref="K30:N30"/>
    <mergeCell ref="K24:N24"/>
    <mergeCell ref="B25:E25"/>
    <mergeCell ref="K25:N25"/>
    <mergeCell ref="C26:E26"/>
    <mergeCell ref="H26:J26"/>
    <mergeCell ref="K26:N26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3" right="0.17" top="0.32" bottom="0.17" header="0.3" footer="0.3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6.7109375" style="0" customWidth="1"/>
    <col min="4" max="4" width="6.7109375" style="0" customWidth="1"/>
    <col min="5" max="5" width="11.28125" style="0" customWidth="1"/>
    <col min="6" max="6" width="12.42187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6.00390625" style="0" customWidth="1"/>
    <col min="15" max="15" width="8.57421875" style="0" customWidth="1"/>
    <col min="16" max="21" width="9.140625" style="24" customWidth="1"/>
  </cols>
  <sheetData>
    <row r="1" spans="1:15" ht="17.25" customHeight="1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7.25" customHeight="1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7.2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7.25" customHeight="1">
      <c r="A4" s="1"/>
      <c r="B4" s="1"/>
      <c r="C4" s="1"/>
      <c r="D4" s="1"/>
      <c r="E4" s="43" t="s">
        <v>138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7.25" customHeight="1">
      <c r="A5" s="1"/>
      <c r="B5" s="1"/>
      <c r="C5" s="1"/>
      <c r="D5" s="1"/>
      <c r="E5" s="2" t="s">
        <v>101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7.25" customHeight="1">
      <c r="A6" s="1"/>
      <c r="B6" s="1"/>
      <c r="C6" s="1"/>
      <c r="D6" s="1"/>
      <c r="E6" s="56" t="s">
        <v>102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114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5" t="s">
        <v>113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1210210013</v>
      </c>
      <c r="C10" s="13" t="s">
        <v>36</v>
      </c>
      <c r="D10" s="14" t="s">
        <v>37</v>
      </c>
      <c r="E10" s="15" t="s">
        <v>38</v>
      </c>
      <c r="F10" s="21">
        <v>9</v>
      </c>
      <c r="G10" s="21">
        <v>8</v>
      </c>
      <c r="H10" s="21"/>
      <c r="I10" s="19">
        <f aca="true" t="shared" si="0" ref="I10:I17">G10</f>
        <v>8</v>
      </c>
      <c r="J10" s="20">
        <v>7</v>
      </c>
      <c r="K10" s="9">
        <f aca="true" t="shared" si="1" ref="K10:K17">ROUND((F10+I10*3+J10*6)/10,1)</f>
        <v>7.5</v>
      </c>
      <c r="L10" s="12" t="str">
        <f aca="true" t="shared" si="2" ref="L10:L17">IF(OR(F10="",I10=""),"I",IF(J10="","X",IF($K10&gt;=8.5,"A",IF(7&lt;=$K10,"B",IF(5.5&lt;=$K10,"C",IF(4&lt;=$K10,"D","F"))))))</f>
        <v>B</v>
      </c>
      <c r="M10" s="12">
        <f aca="true" t="shared" si="3" ref="M10:M17">IF(L10="A",4,IF(L10="B",3,IF(L10="C",2,IF(L10="D",1,0))))</f>
        <v>3</v>
      </c>
      <c r="N10" s="11" t="str">
        <f aca="true" t="shared" si="4" ref="N10:N17">IF(L10="A","GIỎI",IF(L10="B","KHÁ",IF(L10="C","TB",IF(L10="D","TB YẾU","KÉM"))))</f>
        <v>KHÁ</v>
      </c>
      <c r="O10" s="12" t="str">
        <f aca="true" t="shared" si="5" ref="O10:O17"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1210210002</v>
      </c>
      <c r="C11" s="13" t="s">
        <v>39</v>
      </c>
      <c r="D11" s="14" t="s">
        <v>17</v>
      </c>
      <c r="E11" s="15" t="s">
        <v>40</v>
      </c>
      <c r="F11" s="21">
        <v>8</v>
      </c>
      <c r="G11" s="21">
        <v>7</v>
      </c>
      <c r="H11" s="21"/>
      <c r="I11" s="19">
        <f t="shared" si="0"/>
        <v>7</v>
      </c>
      <c r="J11" s="20">
        <v>8.5</v>
      </c>
      <c r="K11" s="9">
        <f t="shared" si="1"/>
        <v>8</v>
      </c>
      <c r="L11" s="12" t="str">
        <f t="shared" si="2"/>
        <v>B</v>
      </c>
      <c r="M11" s="12">
        <f t="shared" si="3"/>
        <v>3</v>
      </c>
      <c r="N11" s="11" t="str">
        <f t="shared" si="4"/>
        <v>KHÁ</v>
      </c>
      <c r="O11" s="12" t="str">
        <f t="shared" si="5"/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1210210020</v>
      </c>
      <c r="C12" s="13" t="s">
        <v>16</v>
      </c>
      <c r="D12" s="14" t="s">
        <v>41</v>
      </c>
      <c r="E12" s="15" t="s">
        <v>42</v>
      </c>
      <c r="F12" s="21">
        <v>8.5</v>
      </c>
      <c r="G12" s="21">
        <v>7.5</v>
      </c>
      <c r="H12" s="21"/>
      <c r="I12" s="19">
        <f t="shared" si="0"/>
        <v>7.5</v>
      </c>
      <c r="J12" s="20">
        <v>9</v>
      </c>
      <c r="K12" s="9">
        <f t="shared" si="1"/>
        <v>8.5</v>
      </c>
      <c r="L12" s="12" t="str">
        <f t="shared" si="2"/>
        <v>A</v>
      </c>
      <c r="M12" s="12">
        <f t="shared" si="3"/>
        <v>4</v>
      </c>
      <c r="N12" s="11" t="str">
        <f t="shared" si="4"/>
        <v>GIỎI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1210210003</v>
      </c>
      <c r="C13" s="13" t="s">
        <v>43</v>
      </c>
      <c r="D13" s="14" t="s">
        <v>19</v>
      </c>
      <c r="E13" s="15" t="s">
        <v>44</v>
      </c>
      <c r="F13" s="21">
        <v>8.5</v>
      </c>
      <c r="G13" s="21">
        <v>7.5</v>
      </c>
      <c r="H13" s="21"/>
      <c r="I13" s="19">
        <f t="shared" si="0"/>
        <v>7.5</v>
      </c>
      <c r="J13" s="20">
        <v>9</v>
      </c>
      <c r="K13" s="9">
        <f t="shared" si="1"/>
        <v>8.5</v>
      </c>
      <c r="L13" s="12" t="str">
        <f t="shared" si="2"/>
        <v>A</v>
      </c>
      <c r="M13" s="12">
        <f t="shared" si="3"/>
        <v>4</v>
      </c>
      <c r="N13" s="11" t="str">
        <f t="shared" si="4"/>
        <v>GIỎI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1210210008</v>
      </c>
      <c r="C14" s="13" t="s">
        <v>21</v>
      </c>
      <c r="D14" s="14" t="s">
        <v>63</v>
      </c>
      <c r="E14" s="15" t="s">
        <v>64</v>
      </c>
      <c r="F14" s="21">
        <v>8.5</v>
      </c>
      <c r="G14" s="21">
        <v>7.5</v>
      </c>
      <c r="H14" s="21"/>
      <c r="I14" s="19">
        <f t="shared" si="0"/>
        <v>7.5</v>
      </c>
      <c r="J14" s="20">
        <v>7</v>
      </c>
      <c r="K14" s="9">
        <f t="shared" si="1"/>
        <v>7.3</v>
      </c>
      <c r="L14" s="12" t="str">
        <f t="shared" si="2"/>
        <v>B</v>
      </c>
      <c r="M14" s="12">
        <f t="shared" si="3"/>
        <v>3</v>
      </c>
      <c r="N14" s="11" t="str">
        <f t="shared" si="4"/>
        <v>KHÁ</v>
      </c>
      <c r="O14" s="12" t="str">
        <f t="shared" si="5"/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1210210044</v>
      </c>
      <c r="C15" s="13" t="s">
        <v>65</v>
      </c>
      <c r="D15" s="14" t="s">
        <v>24</v>
      </c>
      <c r="E15" s="15" t="s">
        <v>66</v>
      </c>
      <c r="F15" s="21">
        <v>9</v>
      </c>
      <c r="G15" s="21">
        <v>9</v>
      </c>
      <c r="H15" s="21"/>
      <c r="I15" s="19">
        <f t="shared" si="0"/>
        <v>9</v>
      </c>
      <c r="J15" s="20">
        <v>7.5</v>
      </c>
      <c r="K15" s="9">
        <f t="shared" si="1"/>
        <v>8.1</v>
      </c>
      <c r="L15" s="12" t="str">
        <f t="shared" si="2"/>
        <v>B</v>
      </c>
      <c r="M15" s="12">
        <f t="shared" si="3"/>
        <v>3</v>
      </c>
      <c r="N15" s="11" t="str">
        <f t="shared" si="4"/>
        <v>KHÁ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1210210035</v>
      </c>
      <c r="C16" s="13" t="s">
        <v>71</v>
      </c>
      <c r="D16" s="14" t="s">
        <v>72</v>
      </c>
      <c r="E16" s="15" t="s">
        <v>73</v>
      </c>
      <c r="F16" s="21">
        <v>8.5</v>
      </c>
      <c r="G16" s="21">
        <v>7</v>
      </c>
      <c r="H16" s="21"/>
      <c r="I16" s="19">
        <f t="shared" si="0"/>
        <v>7</v>
      </c>
      <c r="J16" s="20">
        <v>6.5</v>
      </c>
      <c r="K16" s="9">
        <f t="shared" si="1"/>
        <v>6.9</v>
      </c>
      <c r="L16" s="12" t="str">
        <f t="shared" si="2"/>
        <v>C</v>
      </c>
      <c r="M16" s="12">
        <f t="shared" si="3"/>
        <v>2</v>
      </c>
      <c r="N16" s="11" t="str">
        <f t="shared" si="4"/>
        <v>TB</v>
      </c>
      <c r="O16" s="12" t="str">
        <f t="shared" si="5"/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1210110015</v>
      </c>
      <c r="C17" s="17" t="s">
        <v>76</v>
      </c>
      <c r="D17" s="18" t="s">
        <v>77</v>
      </c>
      <c r="E17" s="15" t="s">
        <v>78</v>
      </c>
      <c r="F17" s="21">
        <v>9</v>
      </c>
      <c r="G17" s="21">
        <v>8.5</v>
      </c>
      <c r="H17" s="21"/>
      <c r="I17" s="19">
        <f t="shared" si="0"/>
        <v>8.5</v>
      </c>
      <c r="J17" s="20">
        <v>9</v>
      </c>
      <c r="K17" s="9">
        <f t="shared" si="1"/>
        <v>8.9</v>
      </c>
      <c r="L17" s="12" t="str">
        <f t="shared" si="2"/>
        <v>A</v>
      </c>
      <c r="M17" s="12">
        <f t="shared" si="3"/>
        <v>4</v>
      </c>
      <c r="N17" s="11" t="str">
        <f t="shared" si="4"/>
        <v>GIỎI</v>
      </c>
      <c r="O17" s="12" t="str">
        <f t="shared" si="5"/>
        <v>ĐẠT</v>
      </c>
      <c r="P17" s="24"/>
      <c r="Q17" s="23"/>
      <c r="R17" s="24"/>
      <c r="S17" s="24"/>
      <c r="T17" s="23"/>
      <c r="U17" s="24"/>
    </row>
    <row r="18" spans="1:15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  <row r="19" spans="1:15" ht="16.5">
      <c r="A19" s="1"/>
      <c r="B19" s="6" t="s">
        <v>137</v>
      </c>
      <c r="C19" s="1"/>
      <c r="D19" s="1"/>
      <c r="E19" s="1"/>
      <c r="F19" s="1"/>
      <c r="G19" s="1"/>
      <c r="H19" s="1"/>
      <c r="I19" s="1"/>
      <c r="J19" s="1"/>
      <c r="K19" s="52"/>
      <c r="L19" s="52"/>
      <c r="M19" s="52"/>
      <c r="N19" s="52"/>
      <c r="O19" s="1"/>
    </row>
    <row r="20" spans="1:15" ht="15.75">
      <c r="A20" s="1"/>
      <c r="B20" s="43" t="s">
        <v>92</v>
      </c>
      <c r="C20" s="43"/>
      <c r="D20" s="43"/>
      <c r="E20" s="43"/>
      <c r="F20" s="7" t="s">
        <v>28</v>
      </c>
      <c r="G20" s="7"/>
      <c r="I20" s="30" t="s">
        <v>99</v>
      </c>
      <c r="J20" s="30"/>
      <c r="K20" s="43" t="s">
        <v>94</v>
      </c>
      <c r="L20" s="43"/>
      <c r="M20" s="43"/>
      <c r="N20" s="43"/>
      <c r="O20" s="1"/>
    </row>
    <row r="21" spans="1:15" ht="15.75">
      <c r="A21" s="1"/>
      <c r="B21" s="1"/>
      <c r="C21" s="53"/>
      <c r="D21" s="53"/>
      <c r="E21" s="53"/>
      <c r="F21" s="1"/>
      <c r="G21" s="1"/>
      <c r="H21" s="51"/>
      <c r="I21" s="51"/>
      <c r="J21" s="51"/>
      <c r="K21" s="51"/>
      <c r="L21" s="51"/>
      <c r="M21" s="51"/>
      <c r="N21" s="51"/>
      <c r="O21" s="1"/>
    </row>
    <row r="22" spans="1:15" ht="15.75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1"/>
      <c r="O24" s="1"/>
    </row>
    <row r="25" spans="1:15" ht="15.75">
      <c r="A25" s="1"/>
      <c r="B25" s="1"/>
      <c r="C25" s="7" t="s">
        <v>93</v>
      </c>
      <c r="D25" s="7"/>
      <c r="E25" s="43" t="s">
        <v>116</v>
      </c>
      <c r="F25" s="43"/>
      <c r="G25" s="43"/>
      <c r="H25" s="43" t="s">
        <v>97</v>
      </c>
      <c r="I25" s="43"/>
      <c r="J25" s="43"/>
      <c r="K25" s="43" t="s">
        <v>117</v>
      </c>
      <c r="L25" s="43"/>
      <c r="M25" s="43"/>
      <c r="N25" s="43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1"/>
      <c r="O26" s="1"/>
    </row>
  </sheetData>
  <sheetProtection/>
  <mergeCells count="25">
    <mergeCell ref="E25:G25"/>
    <mergeCell ref="H25:J25"/>
    <mergeCell ref="K25:N25"/>
    <mergeCell ref="K19:N19"/>
    <mergeCell ref="B20:E20"/>
    <mergeCell ref="K20:N20"/>
    <mergeCell ref="C21:E21"/>
    <mergeCell ref="H21:J21"/>
    <mergeCell ref="K21:N21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U28"/>
  <sheetViews>
    <sheetView zoomScalePageLayoutView="0" workbookViewId="0" topLeftCell="A13">
      <selection activeCell="S21" sqref="S21"/>
    </sheetView>
  </sheetViews>
  <sheetFormatPr defaultColWidth="9.140625" defaultRowHeight="12.75"/>
  <cols>
    <col min="1" max="1" width="6.140625" style="0" customWidth="1"/>
    <col min="2" max="2" width="11.421875" style="0" customWidth="1"/>
  </cols>
  <sheetData>
    <row r="3" ht="12.75">
      <c r="B3" t="s">
        <v>132</v>
      </c>
    </row>
    <row r="5" spans="1:21" s="16" customFormat="1" ht="19.5" customHeight="1">
      <c r="A5" s="10">
        <v>1</v>
      </c>
      <c r="B5" s="10">
        <v>1210210013</v>
      </c>
      <c r="C5" s="13" t="s">
        <v>36</v>
      </c>
      <c r="D5" s="14" t="s">
        <v>37</v>
      </c>
      <c r="E5" s="15" t="s">
        <v>38</v>
      </c>
      <c r="F5" s="21">
        <v>9</v>
      </c>
      <c r="G5" s="21">
        <v>8</v>
      </c>
      <c r="H5" s="21"/>
      <c r="I5" s="19">
        <f aca="true" t="shared" si="0" ref="I5:I12">G5</f>
        <v>8</v>
      </c>
      <c r="J5" s="20">
        <v>0</v>
      </c>
      <c r="K5" s="9">
        <f aca="true" t="shared" si="1" ref="K5:K12">ROUND((F5+I5*3+J5*6)/10,1)</f>
        <v>3.3</v>
      </c>
      <c r="L5" s="12" t="str">
        <f aca="true" t="shared" si="2" ref="L5:L12">IF(OR(F5="",I5=""),"I",IF(J5="","X",IF($K5&gt;=8.5,"A",IF(7&lt;=$K5,"B",IF(5.5&lt;=$K5,"C",IF(4&lt;=$K5,"D","F"))))))</f>
        <v>F</v>
      </c>
      <c r="M5" s="12">
        <f aca="true" t="shared" si="3" ref="M5:M12">IF(L5="A",4,IF(L5="B",3,IF(L5="C",2,IF(L5="D",1,0))))</f>
        <v>0</v>
      </c>
      <c r="N5" s="11" t="str">
        <f aca="true" t="shared" si="4" ref="N5:N12">IF(L5="A","GIỎI",IF(L5="B","KHÁ",IF(L5="C","TB",IF(L5="D","TB YẾU","KÉM"))))</f>
        <v>KÉM</v>
      </c>
      <c r="O5" s="12" t="str">
        <f aca="true" t="shared" si="5" ref="O5:O12">IF(OR(K5&lt;4,J5&lt;=2),"KHÔNG ĐẠT","ĐẠT")</f>
        <v>KHÔNG ĐẠT</v>
      </c>
      <c r="P5" s="24"/>
      <c r="Q5" s="23"/>
      <c r="R5" s="23"/>
      <c r="S5" s="23"/>
      <c r="T5" s="23"/>
      <c r="U5" s="23"/>
    </row>
    <row r="6" spans="1:21" s="16" customFormat="1" ht="19.5" customHeight="1">
      <c r="A6" s="10">
        <v>2</v>
      </c>
      <c r="B6" s="10">
        <v>1210210002</v>
      </c>
      <c r="C6" s="13" t="s">
        <v>39</v>
      </c>
      <c r="D6" s="14" t="s">
        <v>17</v>
      </c>
      <c r="E6" s="15" t="s">
        <v>40</v>
      </c>
      <c r="F6" s="21">
        <v>8</v>
      </c>
      <c r="G6" s="21">
        <v>7</v>
      </c>
      <c r="H6" s="21"/>
      <c r="I6" s="19">
        <f t="shared" si="0"/>
        <v>7</v>
      </c>
      <c r="J6" s="20">
        <v>0</v>
      </c>
      <c r="K6" s="9">
        <f t="shared" si="1"/>
        <v>2.9</v>
      </c>
      <c r="L6" s="12" t="str">
        <f t="shared" si="2"/>
        <v>F</v>
      </c>
      <c r="M6" s="12">
        <f t="shared" si="3"/>
        <v>0</v>
      </c>
      <c r="N6" s="11" t="str">
        <f t="shared" si="4"/>
        <v>KÉM</v>
      </c>
      <c r="O6" s="12" t="str">
        <f t="shared" si="5"/>
        <v>KHÔNG ĐẠT</v>
      </c>
      <c r="P6" s="24"/>
      <c r="Q6" s="23"/>
      <c r="R6" s="23"/>
      <c r="S6" s="23"/>
      <c r="T6" s="23"/>
      <c r="U6" s="23"/>
    </row>
    <row r="7" spans="1:21" s="16" customFormat="1" ht="19.5" customHeight="1">
      <c r="A7" s="10">
        <v>3</v>
      </c>
      <c r="B7" s="10">
        <v>1210210020</v>
      </c>
      <c r="C7" s="13" t="s">
        <v>16</v>
      </c>
      <c r="D7" s="14" t="s">
        <v>41</v>
      </c>
      <c r="E7" s="15" t="s">
        <v>42</v>
      </c>
      <c r="F7" s="21">
        <v>8.5</v>
      </c>
      <c r="G7" s="21">
        <v>7.5</v>
      </c>
      <c r="H7" s="21"/>
      <c r="I7" s="19">
        <f t="shared" si="0"/>
        <v>7.5</v>
      </c>
      <c r="J7" s="20">
        <v>0</v>
      </c>
      <c r="K7" s="9">
        <f t="shared" si="1"/>
        <v>3.1</v>
      </c>
      <c r="L7" s="12" t="str">
        <f t="shared" si="2"/>
        <v>F</v>
      </c>
      <c r="M7" s="12">
        <f t="shared" si="3"/>
        <v>0</v>
      </c>
      <c r="N7" s="11" t="str">
        <f t="shared" si="4"/>
        <v>KÉM</v>
      </c>
      <c r="O7" s="12" t="str">
        <f t="shared" si="5"/>
        <v>KHÔNG ĐẠT</v>
      </c>
      <c r="P7" s="24"/>
      <c r="Q7" s="23"/>
      <c r="R7" s="23"/>
      <c r="S7" s="23"/>
      <c r="T7" s="23"/>
      <c r="U7" s="23"/>
    </row>
    <row r="8" spans="1:21" s="16" customFormat="1" ht="19.5" customHeight="1">
      <c r="A8" s="10">
        <v>4</v>
      </c>
      <c r="B8" s="10">
        <v>1210210003</v>
      </c>
      <c r="C8" s="13" t="s">
        <v>43</v>
      </c>
      <c r="D8" s="14" t="s">
        <v>19</v>
      </c>
      <c r="E8" s="15" t="s">
        <v>44</v>
      </c>
      <c r="F8" s="21">
        <v>8.5</v>
      </c>
      <c r="G8" s="21">
        <v>7.5</v>
      </c>
      <c r="H8" s="21"/>
      <c r="I8" s="19">
        <f t="shared" si="0"/>
        <v>7.5</v>
      </c>
      <c r="J8" s="20">
        <v>0</v>
      </c>
      <c r="K8" s="9">
        <f t="shared" si="1"/>
        <v>3.1</v>
      </c>
      <c r="L8" s="12" t="str">
        <f t="shared" si="2"/>
        <v>F</v>
      </c>
      <c r="M8" s="12">
        <f t="shared" si="3"/>
        <v>0</v>
      </c>
      <c r="N8" s="11" t="str">
        <f t="shared" si="4"/>
        <v>KÉM</v>
      </c>
      <c r="O8" s="12" t="str">
        <f t="shared" si="5"/>
        <v>KHÔNG ĐẠT</v>
      </c>
      <c r="P8" s="24"/>
      <c r="Q8" s="23"/>
      <c r="R8" s="23"/>
      <c r="S8" s="23"/>
      <c r="T8" s="23"/>
      <c r="U8" s="23"/>
    </row>
    <row r="9" spans="1:21" s="16" customFormat="1" ht="19.5" customHeight="1">
      <c r="A9" s="10">
        <v>5</v>
      </c>
      <c r="B9" s="10">
        <v>1210210008</v>
      </c>
      <c r="C9" s="13" t="s">
        <v>21</v>
      </c>
      <c r="D9" s="14" t="s">
        <v>63</v>
      </c>
      <c r="E9" s="15" t="s">
        <v>64</v>
      </c>
      <c r="F9" s="21">
        <v>8.5</v>
      </c>
      <c r="G9" s="21">
        <v>7.5</v>
      </c>
      <c r="H9" s="21"/>
      <c r="I9" s="19">
        <f t="shared" si="0"/>
        <v>7.5</v>
      </c>
      <c r="J9" s="20">
        <v>0</v>
      </c>
      <c r="K9" s="9">
        <f t="shared" si="1"/>
        <v>3.1</v>
      </c>
      <c r="L9" s="12" t="str">
        <f t="shared" si="2"/>
        <v>F</v>
      </c>
      <c r="M9" s="12">
        <f t="shared" si="3"/>
        <v>0</v>
      </c>
      <c r="N9" s="11" t="str">
        <f t="shared" si="4"/>
        <v>KÉM</v>
      </c>
      <c r="O9" s="12" t="str">
        <f t="shared" si="5"/>
        <v>KHÔNG ĐẠT</v>
      </c>
      <c r="P9" s="24"/>
      <c r="Q9" s="23"/>
      <c r="R9" s="23"/>
      <c r="S9" s="23"/>
      <c r="T9" s="23"/>
      <c r="U9" s="23"/>
    </row>
    <row r="10" spans="1:21" s="16" customFormat="1" ht="19.5" customHeight="1">
      <c r="A10" s="10">
        <v>6</v>
      </c>
      <c r="B10" s="10">
        <v>1210210044</v>
      </c>
      <c r="C10" s="13" t="s">
        <v>65</v>
      </c>
      <c r="D10" s="14" t="s">
        <v>24</v>
      </c>
      <c r="E10" s="15" t="s">
        <v>66</v>
      </c>
      <c r="F10" s="21">
        <v>9</v>
      </c>
      <c r="G10" s="21">
        <v>9</v>
      </c>
      <c r="H10" s="21"/>
      <c r="I10" s="19">
        <f t="shared" si="0"/>
        <v>9</v>
      </c>
      <c r="J10" s="20">
        <v>0</v>
      </c>
      <c r="K10" s="9">
        <f t="shared" si="1"/>
        <v>3.6</v>
      </c>
      <c r="L10" s="12" t="str">
        <f t="shared" si="2"/>
        <v>F</v>
      </c>
      <c r="M10" s="12">
        <f t="shared" si="3"/>
        <v>0</v>
      </c>
      <c r="N10" s="11" t="str">
        <f t="shared" si="4"/>
        <v>KÉM</v>
      </c>
      <c r="O10" s="12" t="str">
        <f t="shared" si="5"/>
        <v>KHÔNG 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7</v>
      </c>
      <c r="B11" s="10">
        <v>1210210035</v>
      </c>
      <c r="C11" s="13" t="s">
        <v>71</v>
      </c>
      <c r="D11" s="14" t="s">
        <v>72</v>
      </c>
      <c r="E11" s="15" t="s">
        <v>73</v>
      </c>
      <c r="F11" s="21">
        <v>8.5</v>
      </c>
      <c r="G11" s="21">
        <v>7</v>
      </c>
      <c r="H11" s="21"/>
      <c r="I11" s="19">
        <f t="shared" si="0"/>
        <v>7</v>
      </c>
      <c r="J11" s="20">
        <v>0</v>
      </c>
      <c r="K11" s="9">
        <f t="shared" si="1"/>
        <v>3</v>
      </c>
      <c r="L11" s="12" t="str">
        <f t="shared" si="2"/>
        <v>F</v>
      </c>
      <c r="M11" s="12">
        <f t="shared" si="3"/>
        <v>0</v>
      </c>
      <c r="N11" s="11" t="str">
        <f t="shared" si="4"/>
        <v>KÉM</v>
      </c>
      <c r="O11" s="12" t="str">
        <f t="shared" si="5"/>
        <v>KHÔNG 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8</v>
      </c>
      <c r="B12" s="10">
        <v>1210110015</v>
      </c>
      <c r="C12" s="17" t="s">
        <v>76</v>
      </c>
      <c r="D12" s="18" t="s">
        <v>77</v>
      </c>
      <c r="E12" s="15" t="s">
        <v>78</v>
      </c>
      <c r="F12" s="21">
        <v>9</v>
      </c>
      <c r="G12" s="21">
        <v>8.5</v>
      </c>
      <c r="H12" s="21"/>
      <c r="I12" s="19">
        <f t="shared" si="0"/>
        <v>8.5</v>
      </c>
      <c r="J12" s="20">
        <v>0</v>
      </c>
      <c r="K12" s="9">
        <f t="shared" si="1"/>
        <v>3.5</v>
      </c>
      <c r="L12" s="12" t="str">
        <f t="shared" si="2"/>
        <v>F</v>
      </c>
      <c r="M12" s="12">
        <f t="shared" si="3"/>
        <v>0</v>
      </c>
      <c r="N12" s="11" t="str">
        <f t="shared" si="4"/>
        <v>KÉM</v>
      </c>
      <c r="O12" s="12" t="str">
        <f t="shared" si="5"/>
        <v>KHÔNG ĐẠT</v>
      </c>
      <c r="P12" s="24"/>
      <c r="Q12" s="23"/>
      <c r="R12" s="24"/>
      <c r="S12" s="24"/>
      <c r="T12" s="23"/>
      <c r="U12" s="24"/>
    </row>
    <row r="14" ht="12.75">
      <c r="B14" t="s">
        <v>133</v>
      </c>
    </row>
    <row r="16" spans="1:21" s="16" customFormat="1" ht="19.5" customHeight="1">
      <c r="A16" s="10">
        <v>2</v>
      </c>
      <c r="B16" s="10">
        <v>1210210010</v>
      </c>
      <c r="C16" s="13" t="s">
        <v>32</v>
      </c>
      <c r="D16" s="14" t="s">
        <v>15</v>
      </c>
      <c r="E16" s="15" t="s">
        <v>33</v>
      </c>
      <c r="F16" s="26">
        <v>7</v>
      </c>
      <c r="G16" s="26">
        <v>7</v>
      </c>
      <c r="H16" s="21">
        <v>8</v>
      </c>
      <c r="I16" s="19">
        <f aca="true" t="shared" si="6" ref="I16:I28">(H16*2+G16)/3</f>
        <v>7.666666666666667</v>
      </c>
      <c r="J16" s="20">
        <v>0</v>
      </c>
      <c r="K16" s="9">
        <f aca="true" t="shared" si="7" ref="K16:K28">ROUND((F16+I16*3+J16*6)/10,1)</f>
        <v>3</v>
      </c>
      <c r="L16" s="12" t="str">
        <f aca="true" t="shared" si="8" ref="L16:L28">IF(OR(F16="",I16=""),"I",IF(J16="","X",IF($K16&gt;=8.5,"A",IF(7&lt;=$K16,"B",IF(5.5&lt;=$K16,"C",IF(4&lt;=$K16,"D","F"))))))</f>
        <v>F</v>
      </c>
      <c r="M16" s="12">
        <f aca="true" t="shared" si="9" ref="M16:M28">IF(L16="A",4,IF(L16="B",3,IF(L16="C",2,IF(L16="D",1,0))))</f>
        <v>0</v>
      </c>
      <c r="N16" s="11" t="str">
        <f aca="true" t="shared" si="10" ref="N16:N28">IF(L16="A","GIỎI",IF(L16="B","KHÁ",IF(L16="C","TB",IF(L16="D","TB YẾU","KÉM"))))</f>
        <v>KÉM</v>
      </c>
      <c r="O16" s="12" t="str">
        <f aca="true" t="shared" si="11" ref="O16:O28">IF(OR(K16&lt;4,J16&lt;=2),"KHÔNG ĐẠT","ĐẠT")</f>
        <v>KHÔNG 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4</v>
      </c>
      <c r="B17" s="10">
        <v>1210210013</v>
      </c>
      <c r="C17" s="13" t="s">
        <v>36</v>
      </c>
      <c r="D17" s="14" t="s">
        <v>37</v>
      </c>
      <c r="E17" s="15" t="s">
        <v>38</v>
      </c>
      <c r="F17" s="26">
        <v>9</v>
      </c>
      <c r="G17" s="26">
        <v>9</v>
      </c>
      <c r="H17" s="21">
        <v>7</v>
      </c>
      <c r="I17" s="19">
        <f t="shared" si="6"/>
        <v>7.666666666666667</v>
      </c>
      <c r="J17" s="20">
        <v>0</v>
      </c>
      <c r="K17" s="9">
        <f t="shared" si="7"/>
        <v>3.2</v>
      </c>
      <c r="L17" s="12" t="str">
        <f t="shared" si="8"/>
        <v>F</v>
      </c>
      <c r="M17" s="12">
        <f t="shared" si="9"/>
        <v>0</v>
      </c>
      <c r="N17" s="11" t="str">
        <f t="shared" si="10"/>
        <v>KÉM</v>
      </c>
      <c r="O17" s="12" t="str">
        <f t="shared" si="11"/>
        <v>KHÔNG 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5</v>
      </c>
      <c r="B18" s="10">
        <v>1210210002</v>
      </c>
      <c r="C18" s="13" t="s">
        <v>39</v>
      </c>
      <c r="D18" s="14" t="s">
        <v>17</v>
      </c>
      <c r="E18" s="15" t="s">
        <v>40</v>
      </c>
      <c r="F18" s="26">
        <v>8</v>
      </c>
      <c r="G18" s="26">
        <v>8</v>
      </c>
      <c r="H18" s="21">
        <v>7</v>
      </c>
      <c r="I18" s="19">
        <f t="shared" si="6"/>
        <v>7.333333333333333</v>
      </c>
      <c r="J18" s="20">
        <v>0</v>
      </c>
      <c r="K18" s="9">
        <f t="shared" si="7"/>
        <v>3</v>
      </c>
      <c r="L18" s="12" t="str">
        <f t="shared" si="8"/>
        <v>F</v>
      </c>
      <c r="M18" s="12">
        <f t="shared" si="9"/>
        <v>0</v>
      </c>
      <c r="N18" s="11" t="str">
        <f t="shared" si="10"/>
        <v>KÉM</v>
      </c>
      <c r="O18" s="12" t="str">
        <f t="shared" si="11"/>
        <v>KHÔNG 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6</v>
      </c>
      <c r="B19" s="10">
        <v>1210210020</v>
      </c>
      <c r="C19" s="13" t="s">
        <v>16</v>
      </c>
      <c r="D19" s="14" t="s">
        <v>41</v>
      </c>
      <c r="E19" s="15" t="s">
        <v>42</v>
      </c>
      <c r="F19" s="26">
        <v>8</v>
      </c>
      <c r="G19" s="26">
        <v>8</v>
      </c>
      <c r="H19" s="21">
        <v>7</v>
      </c>
      <c r="I19" s="19">
        <f t="shared" si="6"/>
        <v>7.333333333333333</v>
      </c>
      <c r="J19" s="20">
        <v>0</v>
      </c>
      <c r="K19" s="9">
        <f t="shared" si="7"/>
        <v>3</v>
      </c>
      <c r="L19" s="12" t="str">
        <f t="shared" si="8"/>
        <v>F</v>
      </c>
      <c r="M19" s="12">
        <f t="shared" si="9"/>
        <v>0</v>
      </c>
      <c r="N19" s="11" t="str">
        <f t="shared" si="10"/>
        <v>KÉM</v>
      </c>
      <c r="O19" s="12" t="str">
        <f t="shared" si="11"/>
        <v>KHÔNG 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7</v>
      </c>
      <c r="B20" s="10">
        <v>1210210003</v>
      </c>
      <c r="C20" s="13" t="s">
        <v>43</v>
      </c>
      <c r="D20" s="14" t="s">
        <v>19</v>
      </c>
      <c r="E20" s="15" t="s">
        <v>44</v>
      </c>
      <c r="F20" s="26">
        <v>9</v>
      </c>
      <c r="G20" s="26">
        <v>9</v>
      </c>
      <c r="H20" s="21">
        <v>8</v>
      </c>
      <c r="I20" s="19">
        <f t="shared" si="6"/>
        <v>8.333333333333334</v>
      </c>
      <c r="J20" s="20">
        <v>0</v>
      </c>
      <c r="K20" s="9">
        <f t="shared" si="7"/>
        <v>3.4</v>
      </c>
      <c r="L20" s="12" t="str">
        <f t="shared" si="8"/>
        <v>F</v>
      </c>
      <c r="M20" s="12">
        <f t="shared" si="9"/>
        <v>0</v>
      </c>
      <c r="N20" s="11" t="str">
        <f t="shared" si="10"/>
        <v>KÉM</v>
      </c>
      <c r="O20" s="12" t="str">
        <f t="shared" si="11"/>
        <v>KHÔNG 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9</v>
      </c>
      <c r="B21" s="10">
        <v>1210310002</v>
      </c>
      <c r="C21" s="17" t="s">
        <v>47</v>
      </c>
      <c r="D21" s="18" t="s">
        <v>48</v>
      </c>
      <c r="E21" s="15" t="s">
        <v>49</v>
      </c>
      <c r="F21" s="26">
        <v>7</v>
      </c>
      <c r="G21" s="26">
        <v>7</v>
      </c>
      <c r="H21" s="21">
        <v>8.5</v>
      </c>
      <c r="I21" s="19">
        <f t="shared" si="6"/>
        <v>8</v>
      </c>
      <c r="J21" s="20">
        <v>0</v>
      </c>
      <c r="K21" s="9">
        <f t="shared" si="7"/>
        <v>3.1</v>
      </c>
      <c r="L21" s="12" t="str">
        <f t="shared" si="8"/>
        <v>F</v>
      </c>
      <c r="M21" s="12">
        <f t="shared" si="9"/>
        <v>0</v>
      </c>
      <c r="N21" s="11" t="str">
        <f t="shared" si="10"/>
        <v>KÉM</v>
      </c>
      <c r="O21" s="12" t="str">
        <f t="shared" si="11"/>
        <v>KHÔNG 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10</v>
      </c>
      <c r="B22" s="10">
        <v>1210210006</v>
      </c>
      <c r="C22" s="13" t="s">
        <v>18</v>
      </c>
      <c r="D22" s="14" t="s">
        <v>50</v>
      </c>
      <c r="E22" s="15" t="s">
        <v>51</v>
      </c>
      <c r="F22" s="26">
        <v>7</v>
      </c>
      <c r="G22" s="26">
        <v>7</v>
      </c>
      <c r="H22" s="21">
        <v>8.5</v>
      </c>
      <c r="I22" s="19">
        <f t="shared" si="6"/>
        <v>8</v>
      </c>
      <c r="J22" s="20">
        <v>2</v>
      </c>
      <c r="K22" s="9">
        <f t="shared" si="7"/>
        <v>4.3</v>
      </c>
      <c r="L22" s="12" t="str">
        <f t="shared" si="8"/>
        <v>D</v>
      </c>
      <c r="M22" s="12">
        <f t="shared" si="9"/>
        <v>1</v>
      </c>
      <c r="N22" s="11" t="str">
        <f t="shared" si="10"/>
        <v>TB YẾU</v>
      </c>
      <c r="O22" s="12" t="str">
        <f t="shared" si="11"/>
        <v>KHÔNG 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13</v>
      </c>
      <c r="B23" s="10">
        <v>1210210033</v>
      </c>
      <c r="C23" s="13" t="s">
        <v>58</v>
      </c>
      <c r="D23" s="14" t="s">
        <v>56</v>
      </c>
      <c r="E23" s="15" t="s">
        <v>59</v>
      </c>
      <c r="F23" s="26">
        <v>10</v>
      </c>
      <c r="G23" s="26">
        <v>10</v>
      </c>
      <c r="H23" s="21">
        <v>8</v>
      </c>
      <c r="I23" s="19">
        <f t="shared" si="6"/>
        <v>8.666666666666666</v>
      </c>
      <c r="J23" s="20">
        <v>0</v>
      </c>
      <c r="K23" s="9">
        <f t="shared" si="7"/>
        <v>3.6</v>
      </c>
      <c r="L23" s="12" t="str">
        <f t="shared" si="8"/>
        <v>F</v>
      </c>
      <c r="M23" s="12">
        <f t="shared" si="9"/>
        <v>0</v>
      </c>
      <c r="N23" s="11" t="str">
        <f t="shared" si="10"/>
        <v>KÉM</v>
      </c>
      <c r="O23" s="12" t="str">
        <f t="shared" si="11"/>
        <v>KHÔNG 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8</v>
      </c>
      <c r="G24" s="26">
        <v>8</v>
      </c>
      <c r="H24" s="21">
        <v>6</v>
      </c>
      <c r="I24" s="19">
        <f t="shared" si="6"/>
        <v>6.666666666666667</v>
      </c>
      <c r="J24" s="20">
        <v>0</v>
      </c>
      <c r="K24" s="9">
        <f t="shared" si="7"/>
        <v>2.8</v>
      </c>
      <c r="L24" s="12" t="str">
        <f t="shared" si="8"/>
        <v>F</v>
      </c>
      <c r="M24" s="12">
        <f t="shared" si="9"/>
        <v>0</v>
      </c>
      <c r="N24" s="11" t="str">
        <f t="shared" si="10"/>
        <v>KÉM</v>
      </c>
      <c r="O24" s="12" t="str">
        <f t="shared" si="11"/>
        <v>KHÔNG 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9</v>
      </c>
      <c r="G25" s="26">
        <v>9</v>
      </c>
      <c r="H25" s="21">
        <v>7</v>
      </c>
      <c r="I25" s="19">
        <f t="shared" si="6"/>
        <v>7.666666666666667</v>
      </c>
      <c r="J25" s="20">
        <v>0</v>
      </c>
      <c r="K25" s="9">
        <f t="shared" si="7"/>
        <v>3.2</v>
      </c>
      <c r="L25" s="12" t="str">
        <f t="shared" si="8"/>
        <v>F</v>
      </c>
      <c r="M25" s="12">
        <f t="shared" si="9"/>
        <v>0</v>
      </c>
      <c r="N25" s="11" t="str">
        <f t="shared" si="10"/>
        <v>KÉM</v>
      </c>
      <c r="O25" s="12" t="str">
        <f t="shared" si="11"/>
        <v>KHÔNG 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18</v>
      </c>
      <c r="B26" s="10">
        <v>1210210036</v>
      </c>
      <c r="C26" s="13" t="s">
        <v>70</v>
      </c>
      <c r="D26" s="14" t="s">
        <v>25</v>
      </c>
      <c r="E26" s="15" t="s">
        <v>33</v>
      </c>
      <c r="F26" s="26">
        <v>9</v>
      </c>
      <c r="G26" s="26">
        <v>9</v>
      </c>
      <c r="H26" s="21">
        <v>7</v>
      </c>
      <c r="I26" s="19">
        <f t="shared" si="6"/>
        <v>7.666666666666667</v>
      </c>
      <c r="J26" s="20">
        <v>0</v>
      </c>
      <c r="K26" s="9">
        <f t="shared" si="7"/>
        <v>3.2</v>
      </c>
      <c r="L26" s="12" t="str">
        <f t="shared" si="8"/>
        <v>F</v>
      </c>
      <c r="M26" s="12">
        <f t="shared" si="9"/>
        <v>0</v>
      </c>
      <c r="N26" s="11" t="str">
        <f t="shared" si="10"/>
        <v>KÉM</v>
      </c>
      <c r="O26" s="12" t="str">
        <f t="shared" si="11"/>
        <v>KHÔNG 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19</v>
      </c>
      <c r="B27" s="10">
        <v>1210210035</v>
      </c>
      <c r="C27" s="13" t="s">
        <v>71</v>
      </c>
      <c r="D27" s="14" t="s">
        <v>72</v>
      </c>
      <c r="E27" s="15" t="s">
        <v>73</v>
      </c>
      <c r="F27" s="26">
        <v>7</v>
      </c>
      <c r="G27" s="26">
        <v>7</v>
      </c>
      <c r="H27" s="21">
        <v>6</v>
      </c>
      <c r="I27" s="19">
        <f t="shared" si="6"/>
        <v>6.333333333333333</v>
      </c>
      <c r="J27" s="20">
        <v>0</v>
      </c>
      <c r="K27" s="9">
        <f t="shared" si="7"/>
        <v>2.6</v>
      </c>
      <c r="L27" s="12" t="str">
        <f t="shared" si="8"/>
        <v>F</v>
      </c>
      <c r="M27" s="12">
        <f t="shared" si="9"/>
        <v>0</v>
      </c>
      <c r="N27" s="11" t="str">
        <f t="shared" si="10"/>
        <v>KÉM</v>
      </c>
      <c r="O27" s="12" t="str">
        <f t="shared" si="11"/>
        <v>KHÔNG 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23</v>
      </c>
      <c r="B28" s="10">
        <v>1210210040</v>
      </c>
      <c r="C28" s="13" t="s">
        <v>23</v>
      </c>
      <c r="D28" s="14" t="s">
        <v>27</v>
      </c>
      <c r="E28" s="15" t="s">
        <v>82</v>
      </c>
      <c r="F28" s="26">
        <v>8</v>
      </c>
      <c r="G28" s="26">
        <v>8</v>
      </c>
      <c r="H28" s="21">
        <v>6</v>
      </c>
      <c r="I28" s="19">
        <f t="shared" si="6"/>
        <v>6.666666666666667</v>
      </c>
      <c r="J28" s="20">
        <v>0</v>
      </c>
      <c r="K28" s="9">
        <f t="shared" si="7"/>
        <v>2.8</v>
      </c>
      <c r="L28" s="12" t="str">
        <f t="shared" si="8"/>
        <v>F</v>
      </c>
      <c r="M28" s="12">
        <f t="shared" si="9"/>
        <v>0</v>
      </c>
      <c r="N28" s="11" t="str">
        <f t="shared" si="10"/>
        <v>KÉM</v>
      </c>
      <c r="O28" s="12" t="str">
        <f t="shared" si="11"/>
        <v>KHÔNG ĐẠT</v>
      </c>
      <c r="P28" s="24"/>
      <c r="Q28" s="23"/>
      <c r="R28" s="24"/>
      <c r="S28" s="24"/>
      <c r="T28" s="23"/>
      <c r="U28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5">
      <selection activeCell="C34" sqref="C3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00390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710937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7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103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104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88</v>
      </c>
      <c r="H8" s="45"/>
      <c r="I8" s="46"/>
      <c r="J8" s="60" t="s">
        <v>89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90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32">
        <v>8.5</v>
      </c>
      <c r="G10" s="31">
        <v>6.5</v>
      </c>
      <c r="H10" s="29"/>
      <c r="I10" s="20">
        <f>G10</f>
        <v>6.5</v>
      </c>
      <c r="J10" s="19">
        <v>8.5</v>
      </c>
      <c r="K10" s="9">
        <f>ROUND((F10+I10*2+J10*7)/10,1)</f>
        <v>8.1</v>
      </c>
      <c r="L10" s="12" t="str">
        <f aca="true" t="shared" si="0" ref="L10:L15">IF(OR(F10="",I10=""),"I",IF(J10="","X",IF($K10&gt;=8.5,"A",IF(7&lt;=$K10,"B",IF(5.5&lt;=$K10,"C",IF(4&lt;=$K10,"D","F"))))))</f>
        <v>B</v>
      </c>
      <c r="M10" s="12">
        <f aca="true" t="shared" si="1" ref="M10:M15">IF(L10="A",4,IF(L10="B",3,IF(L10="C",2,IF(L10="D",1,0))))</f>
        <v>3</v>
      </c>
      <c r="N10" s="11" t="str">
        <f aca="true" t="shared" si="2" ref="N10:N15">IF(L10="A","GIỎI",IF(L10="B","KHÁ",IF(L10="C","TB",IF(L10="D","TB YẾU","KÉM"))))</f>
        <v>KHÁ</v>
      </c>
      <c r="O10" s="12" t="str">
        <f aca="true" t="shared" si="3" ref="O10:O15">IF(OR(K10&lt;4,J10&lt;=2),"KHÔNG ĐẠT","ĐẠT")</f>
        <v>ĐẠT</v>
      </c>
      <c r="P10" s="27"/>
      <c r="Q10" s="28"/>
      <c r="R10" s="28"/>
      <c r="S10" s="28"/>
      <c r="T10" s="28"/>
      <c r="U10" s="28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32">
        <v>8.5</v>
      </c>
      <c r="G11" s="31">
        <v>6.5</v>
      </c>
      <c r="H11" s="29"/>
      <c r="I11" s="20">
        <f aca="true" t="shared" si="4" ref="I11:I33">G11</f>
        <v>6.5</v>
      </c>
      <c r="J11" s="20">
        <v>7</v>
      </c>
      <c r="K11" s="9">
        <f aca="true" t="shared" si="5" ref="K11:K33">ROUND((F11+I11*2+J11*7)/10,1)</f>
        <v>7.1</v>
      </c>
      <c r="L11" s="12" t="str">
        <f t="shared" si="0"/>
        <v>B</v>
      </c>
      <c r="M11" s="12">
        <f t="shared" si="1"/>
        <v>3</v>
      </c>
      <c r="N11" s="11" t="str">
        <f t="shared" si="2"/>
        <v>KHÁ</v>
      </c>
      <c r="O11" s="12" t="str">
        <f t="shared" si="3"/>
        <v>ĐẠT</v>
      </c>
      <c r="P11" s="27"/>
      <c r="Q11" s="28"/>
      <c r="R11" s="28"/>
      <c r="S11" s="28"/>
      <c r="T11" s="28"/>
      <c r="U11" s="28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32">
        <v>9</v>
      </c>
      <c r="G12" s="31">
        <v>8</v>
      </c>
      <c r="H12" s="29"/>
      <c r="I12" s="20">
        <f t="shared" si="4"/>
        <v>8</v>
      </c>
      <c r="J12" s="20">
        <v>7.5</v>
      </c>
      <c r="K12" s="9">
        <f t="shared" si="5"/>
        <v>7.8</v>
      </c>
      <c r="L12" s="12" t="str">
        <f t="shared" si="0"/>
        <v>B</v>
      </c>
      <c r="M12" s="12">
        <f t="shared" si="1"/>
        <v>3</v>
      </c>
      <c r="N12" s="11" t="str">
        <f t="shared" si="2"/>
        <v>KHÁ</v>
      </c>
      <c r="O12" s="12" t="str">
        <f t="shared" si="3"/>
        <v>ĐẠT</v>
      </c>
      <c r="P12" s="27"/>
      <c r="Q12" s="28"/>
      <c r="R12" s="28"/>
      <c r="S12" s="28"/>
      <c r="T12" s="28"/>
      <c r="U12" s="28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32">
        <v>9</v>
      </c>
      <c r="G13" s="31">
        <v>8</v>
      </c>
      <c r="H13" s="29"/>
      <c r="I13" s="20">
        <f t="shared" si="4"/>
        <v>8</v>
      </c>
      <c r="J13" s="20">
        <v>7.5</v>
      </c>
      <c r="K13" s="9">
        <f t="shared" si="5"/>
        <v>7.8</v>
      </c>
      <c r="L13" s="12" t="str">
        <f t="shared" si="0"/>
        <v>B</v>
      </c>
      <c r="M13" s="12">
        <f t="shared" si="1"/>
        <v>3</v>
      </c>
      <c r="N13" s="11" t="str">
        <f t="shared" si="2"/>
        <v>KHÁ</v>
      </c>
      <c r="O13" s="12" t="str">
        <f t="shared" si="3"/>
        <v>ĐẠT</v>
      </c>
      <c r="P13" s="27"/>
      <c r="Q13" s="28"/>
      <c r="R13" s="28"/>
      <c r="S13" s="28"/>
      <c r="T13" s="28"/>
      <c r="U13" s="28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32">
        <v>8.5</v>
      </c>
      <c r="G14" s="31">
        <v>8</v>
      </c>
      <c r="H14" s="29"/>
      <c r="I14" s="20">
        <f t="shared" si="4"/>
        <v>8</v>
      </c>
      <c r="J14" s="20">
        <v>6.5</v>
      </c>
      <c r="K14" s="9">
        <f t="shared" si="5"/>
        <v>7</v>
      </c>
      <c r="L14" s="12" t="str">
        <f t="shared" si="0"/>
        <v>B</v>
      </c>
      <c r="M14" s="12">
        <f t="shared" si="1"/>
        <v>3</v>
      </c>
      <c r="N14" s="11" t="str">
        <f t="shared" si="2"/>
        <v>KHÁ</v>
      </c>
      <c r="O14" s="12" t="str">
        <f t="shared" si="3"/>
        <v>ĐẠT</v>
      </c>
      <c r="P14" s="27"/>
      <c r="Q14" s="28"/>
      <c r="R14" s="28"/>
      <c r="S14" s="28"/>
      <c r="T14" s="28"/>
      <c r="U14" s="28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32">
        <v>8</v>
      </c>
      <c r="G15" s="31">
        <v>8</v>
      </c>
      <c r="H15" s="29"/>
      <c r="I15" s="20">
        <f t="shared" si="4"/>
        <v>8</v>
      </c>
      <c r="J15" s="20">
        <v>8</v>
      </c>
      <c r="K15" s="9">
        <f t="shared" si="5"/>
        <v>8</v>
      </c>
      <c r="L15" s="12" t="str">
        <f t="shared" si="0"/>
        <v>B</v>
      </c>
      <c r="M15" s="12">
        <f t="shared" si="1"/>
        <v>3</v>
      </c>
      <c r="N15" s="11" t="str">
        <f t="shared" si="2"/>
        <v>KHÁ</v>
      </c>
      <c r="O15" s="12" t="str">
        <f t="shared" si="3"/>
        <v>ĐẠT</v>
      </c>
      <c r="P15" s="27"/>
      <c r="Q15" s="28"/>
      <c r="R15" s="28"/>
      <c r="S15" s="28"/>
      <c r="T15" s="28"/>
      <c r="U15" s="28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32">
        <v>8.5</v>
      </c>
      <c r="G16" s="31">
        <v>8</v>
      </c>
      <c r="H16" s="29"/>
      <c r="I16" s="20">
        <f t="shared" si="4"/>
        <v>8</v>
      </c>
      <c r="J16" s="25">
        <v>8</v>
      </c>
      <c r="K16" s="9">
        <f t="shared" si="5"/>
        <v>8.1</v>
      </c>
      <c r="L16" s="12" t="str">
        <f aca="true" t="shared" si="6" ref="L16:L33">IF(OR(F16="",I16=""),"I",IF(J16="","X",IF($K16&gt;=8.5,"A",IF(7&lt;=$K16,"B",IF(5.5&lt;=$K16,"C",IF(4&lt;=$K16,"D","F"))))))</f>
        <v>B</v>
      </c>
      <c r="M16" s="12">
        <f aca="true" t="shared" si="7" ref="M16:M33">IF(L16="A",4,IF(L16="B",3,IF(L16="C",2,IF(L16="D",1,0))))</f>
        <v>3</v>
      </c>
      <c r="N16" s="11" t="str">
        <f aca="true" t="shared" si="8" ref="N16:N33">IF(L16="A","GIỎI",IF(L16="B","KHÁ",IF(L16="C","TB",IF(L16="D","TB YẾU","KÉM"))))</f>
        <v>KHÁ</v>
      </c>
      <c r="O16" s="12" t="str">
        <f aca="true" t="shared" si="9" ref="O16:O33">IF(OR(K16&lt;4,J16&lt;=2),"KHÔNG ĐẠT","ĐẠT")</f>
        <v>ĐẠT</v>
      </c>
      <c r="P16" s="27"/>
      <c r="Q16" s="28"/>
      <c r="R16" s="28"/>
      <c r="S16" s="28"/>
      <c r="T16" s="28"/>
      <c r="U16" s="28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32">
        <v>9</v>
      </c>
      <c r="G17" s="31">
        <v>9</v>
      </c>
      <c r="H17" s="29"/>
      <c r="I17" s="20">
        <f t="shared" si="4"/>
        <v>9</v>
      </c>
      <c r="J17" s="20">
        <v>8.5</v>
      </c>
      <c r="K17" s="9">
        <f t="shared" si="5"/>
        <v>8.7</v>
      </c>
      <c r="L17" s="12" t="str">
        <f t="shared" si="6"/>
        <v>A</v>
      </c>
      <c r="M17" s="12">
        <f t="shared" si="7"/>
        <v>4</v>
      </c>
      <c r="N17" s="11" t="str">
        <f t="shared" si="8"/>
        <v>GIỎI</v>
      </c>
      <c r="O17" s="12" t="str">
        <f t="shared" si="9"/>
        <v>ĐẠT</v>
      </c>
      <c r="P17" s="27"/>
      <c r="Q17" s="28"/>
      <c r="R17" s="28"/>
      <c r="S17" s="28"/>
      <c r="T17" s="28"/>
      <c r="U17" s="28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32">
        <v>8.5</v>
      </c>
      <c r="G18" s="31">
        <v>8.5</v>
      </c>
      <c r="H18" s="29"/>
      <c r="I18" s="20">
        <f t="shared" si="4"/>
        <v>8.5</v>
      </c>
      <c r="J18" s="20">
        <v>8</v>
      </c>
      <c r="K18" s="9">
        <f t="shared" si="5"/>
        <v>8.2</v>
      </c>
      <c r="L18" s="12" t="str">
        <f t="shared" si="6"/>
        <v>B</v>
      </c>
      <c r="M18" s="12">
        <f t="shared" si="7"/>
        <v>3</v>
      </c>
      <c r="N18" s="11" t="str">
        <f t="shared" si="8"/>
        <v>KHÁ</v>
      </c>
      <c r="O18" s="12" t="str">
        <f t="shared" si="9"/>
        <v>ĐẠT</v>
      </c>
      <c r="P18" s="27"/>
      <c r="Q18" s="28"/>
      <c r="R18" s="28"/>
      <c r="S18" s="28"/>
      <c r="T18" s="28"/>
      <c r="U18" s="28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32">
        <v>9</v>
      </c>
      <c r="G19" s="31">
        <v>9</v>
      </c>
      <c r="H19" s="29"/>
      <c r="I19" s="20">
        <f t="shared" si="4"/>
        <v>9</v>
      </c>
      <c r="J19" s="20">
        <v>7.5</v>
      </c>
      <c r="K19" s="9">
        <f t="shared" si="5"/>
        <v>8</v>
      </c>
      <c r="L19" s="12" t="str">
        <f t="shared" si="6"/>
        <v>B</v>
      </c>
      <c r="M19" s="12">
        <f t="shared" si="7"/>
        <v>3</v>
      </c>
      <c r="N19" s="11" t="str">
        <f t="shared" si="8"/>
        <v>KHÁ</v>
      </c>
      <c r="O19" s="12" t="str">
        <f t="shared" si="9"/>
        <v>ĐẠT</v>
      </c>
      <c r="P19" s="27"/>
      <c r="Q19" s="28"/>
      <c r="R19" s="28"/>
      <c r="S19" s="28"/>
      <c r="T19" s="28"/>
      <c r="U19" s="28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32">
        <v>8.5</v>
      </c>
      <c r="G20" s="31">
        <v>8</v>
      </c>
      <c r="H20" s="29"/>
      <c r="I20" s="20">
        <f t="shared" si="4"/>
        <v>8</v>
      </c>
      <c r="J20" s="20">
        <v>7</v>
      </c>
      <c r="K20" s="9">
        <f t="shared" si="5"/>
        <v>7.4</v>
      </c>
      <c r="L20" s="12" t="str">
        <f t="shared" si="6"/>
        <v>B</v>
      </c>
      <c r="M20" s="12">
        <f t="shared" si="7"/>
        <v>3</v>
      </c>
      <c r="N20" s="11" t="str">
        <f t="shared" si="8"/>
        <v>KHÁ</v>
      </c>
      <c r="O20" s="12" t="str">
        <f t="shared" si="9"/>
        <v>ĐẠT</v>
      </c>
      <c r="P20" s="27"/>
      <c r="Q20" s="28"/>
      <c r="R20" s="28"/>
      <c r="S20" s="28"/>
      <c r="T20" s="28"/>
      <c r="U20" s="28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32">
        <v>9</v>
      </c>
      <c r="G21" s="31">
        <v>8.5</v>
      </c>
      <c r="H21" s="29"/>
      <c r="I21" s="20">
        <f t="shared" si="4"/>
        <v>8.5</v>
      </c>
      <c r="J21" s="20">
        <v>9</v>
      </c>
      <c r="K21" s="9">
        <f t="shared" si="5"/>
        <v>8.9</v>
      </c>
      <c r="L21" s="12" t="str">
        <f t="shared" si="6"/>
        <v>A</v>
      </c>
      <c r="M21" s="12">
        <f t="shared" si="7"/>
        <v>4</v>
      </c>
      <c r="N21" s="11" t="str">
        <f t="shared" si="8"/>
        <v>GIỎI</v>
      </c>
      <c r="O21" s="12" t="str">
        <f t="shared" si="9"/>
        <v>ĐẠT</v>
      </c>
      <c r="P21" s="27"/>
      <c r="Q21" s="28"/>
      <c r="R21" s="28"/>
      <c r="S21" s="28"/>
      <c r="T21" s="28"/>
      <c r="U21" s="28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32">
        <v>8.5</v>
      </c>
      <c r="G22" s="31">
        <v>8</v>
      </c>
      <c r="H22" s="29"/>
      <c r="I22" s="20">
        <f t="shared" si="4"/>
        <v>8</v>
      </c>
      <c r="J22" s="20">
        <v>8.5</v>
      </c>
      <c r="K22" s="9">
        <f t="shared" si="5"/>
        <v>8.4</v>
      </c>
      <c r="L22" s="12" t="str">
        <f t="shared" si="6"/>
        <v>B</v>
      </c>
      <c r="M22" s="12">
        <f t="shared" si="7"/>
        <v>3</v>
      </c>
      <c r="N22" s="11" t="str">
        <f t="shared" si="8"/>
        <v>KHÁ</v>
      </c>
      <c r="O22" s="12" t="str">
        <f t="shared" si="9"/>
        <v>ĐẠT</v>
      </c>
      <c r="P22" s="27"/>
      <c r="Q22" s="28"/>
      <c r="R22" s="28"/>
      <c r="S22" s="28"/>
      <c r="T22" s="28"/>
      <c r="U22" s="28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32">
        <v>8.5</v>
      </c>
      <c r="G23" s="31">
        <v>8.5</v>
      </c>
      <c r="H23" s="29"/>
      <c r="I23" s="20">
        <f t="shared" si="4"/>
        <v>8.5</v>
      </c>
      <c r="J23" s="20">
        <v>8.5</v>
      </c>
      <c r="K23" s="9">
        <f t="shared" si="5"/>
        <v>8.5</v>
      </c>
      <c r="L23" s="12" t="str">
        <f t="shared" si="6"/>
        <v>A</v>
      </c>
      <c r="M23" s="12">
        <f t="shared" si="7"/>
        <v>4</v>
      </c>
      <c r="N23" s="11" t="str">
        <f t="shared" si="8"/>
        <v>GIỎI</v>
      </c>
      <c r="O23" s="12" t="str">
        <f t="shared" si="9"/>
        <v>ĐẠT</v>
      </c>
      <c r="P23" s="27"/>
      <c r="Q23" s="28"/>
      <c r="R23" s="28"/>
      <c r="S23" s="28"/>
      <c r="T23" s="28"/>
      <c r="U23" s="28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32">
        <v>8</v>
      </c>
      <c r="G24" s="31">
        <v>8</v>
      </c>
      <c r="H24" s="29"/>
      <c r="I24" s="20">
        <f t="shared" si="4"/>
        <v>8</v>
      </c>
      <c r="J24" s="25">
        <v>7.5</v>
      </c>
      <c r="K24" s="9">
        <f t="shared" si="5"/>
        <v>7.7</v>
      </c>
      <c r="L24" s="12" t="str">
        <f t="shared" si="6"/>
        <v>B</v>
      </c>
      <c r="M24" s="12">
        <f t="shared" si="7"/>
        <v>3</v>
      </c>
      <c r="N24" s="11" t="str">
        <f t="shared" si="8"/>
        <v>KHÁ</v>
      </c>
      <c r="O24" s="12" t="str">
        <f t="shared" si="9"/>
        <v>ĐẠT</v>
      </c>
      <c r="P24" s="27"/>
      <c r="Q24" s="28"/>
      <c r="R24" s="28"/>
      <c r="S24" s="28"/>
      <c r="T24" s="28"/>
      <c r="U24" s="28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32">
        <v>8.5</v>
      </c>
      <c r="G25" s="31">
        <v>8.5</v>
      </c>
      <c r="H25" s="29"/>
      <c r="I25" s="20">
        <f t="shared" si="4"/>
        <v>8.5</v>
      </c>
      <c r="J25" s="20">
        <v>7.5</v>
      </c>
      <c r="K25" s="9">
        <f t="shared" si="5"/>
        <v>7.8</v>
      </c>
      <c r="L25" s="12" t="str">
        <f t="shared" si="6"/>
        <v>B</v>
      </c>
      <c r="M25" s="12">
        <f t="shared" si="7"/>
        <v>3</v>
      </c>
      <c r="N25" s="11" t="str">
        <f t="shared" si="8"/>
        <v>KHÁ</v>
      </c>
      <c r="O25" s="12" t="str">
        <f t="shared" si="9"/>
        <v>ĐẠT</v>
      </c>
      <c r="P25" s="27"/>
      <c r="Q25" s="28"/>
      <c r="R25" s="28"/>
      <c r="S25" s="28"/>
      <c r="T25" s="28"/>
      <c r="U25" s="28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32">
        <v>8</v>
      </c>
      <c r="G26" s="31">
        <v>9</v>
      </c>
      <c r="H26" s="29"/>
      <c r="I26" s="20">
        <f t="shared" si="4"/>
        <v>9</v>
      </c>
      <c r="J26" s="20">
        <v>8</v>
      </c>
      <c r="K26" s="9">
        <f t="shared" si="5"/>
        <v>8.2</v>
      </c>
      <c r="L26" s="12" t="str">
        <f t="shared" si="6"/>
        <v>B</v>
      </c>
      <c r="M26" s="12">
        <f t="shared" si="7"/>
        <v>3</v>
      </c>
      <c r="N26" s="11" t="str">
        <f t="shared" si="8"/>
        <v>KHÁ</v>
      </c>
      <c r="O26" s="12" t="str">
        <f t="shared" si="9"/>
        <v>ĐẠT</v>
      </c>
      <c r="P26" s="27"/>
      <c r="Q26" s="28"/>
      <c r="R26" s="28"/>
      <c r="S26" s="28"/>
      <c r="T26" s="28"/>
      <c r="U26" s="28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32">
        <v>9</v>
      </c>
      <c r="G27" s="31">
        <v>8.5</v>
      </c>
      <c r="H27" s="29"/>
      <c r="I27" s="20">
        <f t="shared" si="4"/>
        <v>8.5</v>
      </c>
      <c r="J27" s="20">
        <v>8</v>
      </c>
      <c r="K27" s="9">
        <f t="shared" si="5"/>
        <v>8.2</v>
      </c>
      <c r="L27" s="12" t="str">
        <f t="shared" si="6"/>
        <v>B</v>
      </c>
      <c r="M27" s="12">
        <f t="shared" si="7"/>
        <v>3</v>
      </c>
      <c r="N27" s="11" t="str">
        <f t="shared" si="8"/>
        <v>KHÁ</v>
      </c>
      <c r="O27" s="12" t="str">
        <f t="shared" si="9"/>
        <v>ĐẠT</v>
      </c>
      <c r="P27" s="27"/>
      <c r="Q27" s="28"/>
      <c r="R27" s="28"/>
      <c r="S27" s="28"/>
      <c r="T27" s="28"/>
      <c r="U27" s="28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32">
        <v>8.5</v>
      </c>
      <c r="G28" s="31">
        <v>6.5</v>
      </c>
      <c r="H28" s="29"/>
      <c r="I28" s="20">
        <f t="shared" si="4"/>
        <v>6.5</v>
      </c>
      <c r="J28" s="20">
        <v>7.5</v>
      </c>
      <c r="K28" s="9">
        <f t="shared" si="5"/>
        <v>7.4</v>
      </c>
      <c r="L28" s="12" t="str">
        <f t="shared" si="6"/>
        <v>B</v>
      </c>
      <c r="M28" s="12">
        <f t="shared" si="7"/>
        <v>3</v>
      </c>
      <c r="N28" s="11" t="str">
        <f t="shared" si="8"/>
        <v>KHÁ</v>
      </c>
      <c r="O28" s="12" t="str">
        <f t="shared" si="9"/>
        <v>ĐẠT</v>
      </c>
      <c r="P28" s="27"/>
      <c r="Q28" s="28"/>
      <c r="R28" s="28"/>
      <c r="S28" s="28"/>
      <c r="T28" s="28"/>
      <c r="U28" s="28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32">
        <v>8</v>
      </c>
      <c r="G29" s="31">
        <v>8.5</v>
      </c>
      <c r="H29" s="29"/>
      <c r="I29" s="20">
        <f t="shared" si="4"/>
        <v>8.5</v>
      </c>
      <c r="J29" s="20">
        <v>7</v>
      </c>
      <c r="K29" s="9">
        <f t="shared" si="5"/>
        <v>7.4</v>
      </c>
      <c r="L29" s="12" t="str">
        <f t="shared" si="6"/>
        <v>B</v>
      </c>
      <c r="M29" s="12">
        <f t="shared" si="7"/>
        <v>3</v>
      </c>
      <c r="N29" s="11" t="str">
        <f t="shared" si="8"/>
        <v>KHÁ</v>
      </c>
      <c r="O29" s="12" t="str">
        <f t="shared" si="9"/>
        <v>ĐẠT</v>
      </c>
      <c r="P29" s="27"/>
      <c r="Q29" s="28"/>
      <c r="R29" s="27"/>
      <c r="S29" s="27"/>
      <c r="T29" s="28"/>
      <c r="U29" s="27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32">
        <v>9</v>
      </c>
      <c r="G30" s="31">
        <v>8.5</v>
      </c>
      <c r="H30" s="29"/>
      <c r="I30" s="20">
        <f t="shared" si="4"/>
        <v>8.5</v>
      </c>
      <c r="J30" s="20">
        <v>9</v>
      </c>
      <c r="K30" s="9">
        <f t="shared" si="5"/>
        <v>8.9</v>
      </c>
      <c r="L30" s="12" t="str">
        <f t="shared" si="6"/>
        <v>A</v>
      </c>
      <c r="M30" s="12">
        <f t="shared" si="7"/>
        <v>4</v>
      </c>
      <c r="N30" s="11" t="str">
        <f t="shared" si="8"/>
        <v>GIỎI</v>
      </c>
      <c r="O30" s="12" t="str">
        <f t="shared" si="9"/>
        <v>ĐẠT</v>
      </c>
      <c r="P30" s="27"/>
      <c r="Q30" s="28"/>
      <c r="R30" s="27"/>
      <c r="S30" s="27"/>
      <c r="T30" s="28"/>
      <c r="U30" s="27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32">
        <v>9</v>
      </c>
      <c r="G31" s="31">
        <v>9</v>
      </c>
      <c r="H31" s="29"/>
      <c r="I31" s="20">
        <f t="shared" si="4"/>
        <v>9</v>
      </c>
      <c r="J31" s="19">
        <v>9.5</v>
      </c>
      <c r="K31" s="9">
        <f t="shared" si="5"/>
        <v>9.4</v>
      </c>
      <c r="L31" s="12" t="str">
        <f t="shared" si="6"/>
        <v>A</v>
      </c>
      <c r="M31" s="12">
        <f t="shared" si="7"/>
        <v>4</v>
      </c>
      <c r="N31" s="11" t="str">
        <f t="shared" si="8"/>
        <v>GIỎI</v>
      </c>
      <c r="O31" s="12" t="str">
        <f t="shared" si="9"/>
        <v>ĐẠT</v>
      </c>
      <c r="P31" s="27"/>
      <c r="Q31" s="28"/>
      <c r="R31" s="27"/>
      <c r="S31" s="27"/>
      <c r="T31" s="28"/>
      <c r="U31" s="27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32">
        <v>6</v>
      </c>
      <c r="G32" s="31">
        <v>6.5</v>
      </c>
      <c r="H32" s="29"/>
      <c r="I32" s="20">
        <f t="shared" si="4"/>
        <v>6.5</v>
      </c>
      <c r="J32" s="20">
        <v>7</v>
      </c>
      <c r="K32" s="9">
        <f t="shared" si="5"/>
        <v>6.8</v>
      </c>
      <c r="L32" s="12" t="str">
        <f t="shared" si="6"/>
        <v>C</v>
      </c>
      <c r="M32" s="12">
        <f t="shared" si="7"/>
        <v>2</v>
      </c>
      <c r="N32" s="11" t="str">
        <f t="shared" si="8"/>
        <v>TB</v>
      </c>
      <c r="O32" s="12" t="str">
        <f t="shared" si="9"/>
        <v>ĐẠT</v>
      </c>
      <c r="P32" s="27"/>
      <c r="Q32" s="28"/>
      <c r="R32" s="27"/>
      <c r="S32" s="27"/>
      <c r="T32" s="28"/>
      <c r="U32" s="27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32">
        <v>9</v>
      </c>
      <c r="G33" s="31">
        <v>8.5</v>
      </c>
      <c r="H33" s="29"/>
      <c r="I33" s="20">
        <f t="shared" si="4"/>
        <v>8.5</v>
      </c>
      <c r="J33" s="20">
        <v>8.5</v>
      </c>
      <c r="K33" s="9">
        <f t="shared" si="5"/>
        <v>8.6</v>
      </c>
      <c r="L33" s="12" t="str">
        <f t="shared" si="6"/>
        <v>A</v>
      </c>
      <c r="M33" s="12">
        <f t="shared" si="7"/>
        <v>4</v>
      </c>
      <c r="N33" s="11" t="str">
        <f t="shared" si="8"/>
        <v>GIỎI</v>
      </c>
      <c r="O33" s="12" t="str">
        <f t="shared" si="9"/>
        <v>ĐẠT</v>
      </c>
      <c r="P33" s="27"/>
      <c r="Q33" s="28"/>
      <c r="R33" s="27"/>
      <c r="S33" s="27"/>
      <c r="T33" s="28"/>
      <c r="U33" s="27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21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  <c r="P36" s="24"/>
      <c r="Q36" s="24"/>
      <c r="R36" s="24"/>
      <c r="S36" s="24"/>
      <c r="T36" s="24"/>
      <c r="U36" s="24"/>
    </row>
    <row r="37" spans="1:21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  <c r="P37" s="24"/>
      <c r="Q37" s="24"/>
      <c r="R37" s="24"/>
      <c r="S37" s="24"/>
      <c r="T37" s="24"/>
      <c r="U37" s="24"/>
    </row>
    <row r="38" spans="1:21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24"/>
      <c r="Q38" s="24"/>
      <c r="R38" s="24"/>
      <c r="S38" s="24"/>
      <c r="T38" s="24"/>
      <c r="U38" s="24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24"/>
      <c r="Q39" s="24"/>
      <c r="R39" s="24"/>
      <c r="S39" s="24"/>
      <c r="T39" s="24"/>
      <c r="U39" s="24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  <c r="P40" s="24"/>
      <c r="Q40" s="24"/>
      <c r="R40" s="24"/>
      <c r="S40" s="24"/>
      <c r="T40" s="24"/>
      <c r="U40" s="24"/>
    </row>
    <row r="41" spans="1:21" ht="15.75">
      <c r="A41" s="1"/>
      <c r="B41" s="1"/>
      <c r="C41" s="7" t="s">
        <v>93</v>
      </c>
      <c r="D41" s="7"/>
      <c r="E41" s="43" t="s">
        <v>116</v>
      </c>
      <c r="F41" s="43"/>
      <c r="G41" s="43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  <c r="P41" s="24"/>
      <c r="Q41" s="24"/>
      <c r="R41" s="24"/>
      <c r="S41" s="24"/>
      <c r="T41" s="24"/>
      <c r="U41" s="24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A1:D1"/>
    <mergeCell ref="E1:N1"/>
    <mergeCell ref="A2:D2"/>
    <mergeCell ref="E2:N2"/>
    <mergeCell ref="E3:N3"/>
    <mergeCell ref="E4:N4"/>
    <mergeCell ref="E41:G41"/>
    <mergeCell ref="N8:O9"/>
    <mergeCell ref="H41:J41"/>
    <mergeCell ref="K41:N41"/>
    <mergeCell ref="K35:N35"/>
    <mergeCell ref="A8:A9"/>
    <mergeCell ref="B8:B9"/>
    <mergeCell ref="E8:E9"/>
    <mergeCell ref="C8:D9"/>
    <mergeCell ref="K36:N36"/>
    <mergeCell ref="C37:E37"/>
    <mergeCell ref="H37:J37"/>
    <mergeCell ref="K37:N37"/>
    <mergeCell ref="B36:E36"/>
    <mergeCell ref="E6:N6"/>
    <mergeCell ref="F8:F9"/>
    <mergeCell ref="G8:I8"/>
    <mergeCell ref="J8:J9"/>
    <mergeCell ref="K8:M8"/>
  </mergeCells>
  <printOptions/>
  <pageMargins left="0.61" right="0.3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25">
      <selection activeCell="K10" sqref="K10:K33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8.00390625" style="0" customWidth="1"/>
    <col min="9" max="9" width="7.8515625" style="0" customWidth="1"/>
    <col min="10" max="10" width="11.14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105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102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115</v>
      </c>
      <c r="H8" s="45"/>
      <c r="I8" s="46"/>
      <c r="J8" s="60" t="s">
        <v>89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6">
        <v>8.5</v>
      </c>
      <c r="G10" s="26">
        <v>9</v>
      </c>
      <c r="H10" s="21"/>
      <c r="I10" s="19">
        <f>G10</f>
        <v>9</v>
      </c>
      <c r="J10" s="19">
        <v>7</v>
      </c>
      <c r="K10" s="9">
        <f>ROUND((F10+I10*2+J10*7)/10,1)</f>
        <v>7.6</v>
      </c>
      <c r="L10" s="12" t="str">
        <f>IF(OR(F10="",I10=""),"I",IF(J10="","X",IF($K10&gt;=8.5,"A",IF(7&lt;=$K10,"B",IF(5.5&lt;=$K10,"C",IF(4&lt;=$K10,"D","F"))))))</f>
        <v>B</v>
      </c>
      <c r="M10" s="12">
        <f>IF(L10="A",4,IF(L10="B",3,IF(L10="C",2,IF(L10="D",1,0))))</f>
        <v>3</v>
      </c>
      <c r="N10" s="11" t="str">
        <f>IF(L10="A","GIỎI",IF(L10="B","KHÁ",IF(L10="C","TB",IF(L10="D","TB YẾU","KÉM"))))</f>
        <v>KHÁ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6">
        <v>8.5</v>
      </c>
      <c r="G11" s="26">
        <v>9</v>
      </c>
      <c r="H11" s="21"/>
      <c r="I11" s="19">
        <f aca="true" t="shared" si="0" ref="I11:I33">G11</f>
        <v>9</v>
      </c>
      <c r="J11" s="20">
        <v>7</v>
      </c>
      <c r="K11" s="9">
        <f aca="true" t="shared" si="1" ref="K11:K33">ROUND((F11+I11*2+J11*7)/10,1)</f>
        <v>7.6</v>
      </c>
      <c r="L11" s="12" t="str">
        <f aca="true" t="shared" si="2" ref="L11:L33">IF(OR(F11="",I11=""),"I",IF(J11="","X",IF($K11&gt;=8.5,"A",IF(7&lt;=$K11,"B",IF(5.5&lt;=$K11,"C",IF(4&lt;=$K11,"D","F"))))))</f>
        <v>B</v>
      </c>
      <c r="M11" s="12">
        <f aca="true" t="shared" si="3" ref="M11:M33">IF(L11="A",4,IF(L11="B",3,IF(L11="C",2,IF(L11="D",1,0))))</f>
        <v>3</v>
      </c>
      <c r="N11" s="11" t="str">
        <f aca="true" t="shared" si="4" ref="N11:N33">IF(L11="A","GIỎI",IF(L11="B","KHÁ",IF(L11="C","TB",IF(L11="D","TB YẾU","KÉM"))))</f>
        <v>KHÁ</v>
      </c>
      <c r="O11" s="12" t="str">
        <f aca="true" t="shared" si="5" ref="O11:O33"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6">
        <v>8.5</v>
      </c>
      <c r="G12" s="26">
        <v>9</v>
      </c>
      <c r="H12" s="21"/>
      <c r="I12" s="19">
        <f t="shared" si="0"/>
        <v>9</v>
      </c>
      <c r="J12" s="20">
        <v>9</v>
      </c>
      <c r="K12" s="9">
        <f t="shared" si="1"/>
        <v>9</v>
      </c>
      <c r="L12" s="12" t="str">
        <f t="shared" si="2"/>
        <v>A</v>
      </c>
      <c r="M12" s="12">
        <f t="shared" si="3"/>
        <v>4</v>
      </c>
      <c r="N12" s="11" t="str">
        <f t="shared" si="4"/>
        <v>GIỎI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6">
        <v>9</v>
      </c>
      <c r="G13" s="26">
        <v>9</v>
      </c>
      <c r="H13" s="21"/>
      <c r="I13" s="19">
        <f t="shared" si="0"/>
        <v>9</v>
      </c>
      <c r="J13" s="20">
        <v>9</v>
      </c>
      <c r="K13" s="9">
        <f t="shared" si="1"/>
        <v>9</v>
      </c>
      <c r="L13" s="12" t="str">
        <f t="shared" si="2"/>
        <v>A</v>
      </c>
      <c r="M13" s="12">
        <f t="shared" si="3"/>
        <v>4</v>
      </c>
      <c r="N13" s="11" t="str">
        <f t="shared" si="4"/>
        <v>GIỎI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6">
        <v>8</v>
      </c>
      <c r="G14" s="26">
        <v>9</v>
      </c>
      <c r="H14" s="21"/>
      <c r="I14" s="19">
        <f t="shared" si="0"/>
        <v>9</v>
      </c>
      <c r="J14" s="20">
        <v>7</v>
      </c>
      <c r="K14" s="9">
        <f t="shared" si="1"/>
        <v>7.5</v>
      </c>
      <c r="L14" s="12" t="str">
        <f t="shared" si="2"/>
        <v>B</v>
      </c>
      <c r="M14" s="12">
        <f t="shared" si="3"/>
        <v>3</v>
      </c>
      <c r="N14" s="11" t="str">
        <f t="shared" si="4"/>
        <v>KHÁ</v>
      </c>
      <c r="O14" s="12" t="str">
        <f t="shared" si="5"/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6">
        <v>9</v>
      </c>
      <c r="G15" s="26">
        <v>9</v>
      </c>
      <c r="H15" s="21"/>
      <c r="I15" s="19">
        <f t="shared" si="0"/>
        <v>9</v>
      </c>
      <c r="J15" s="20">
        <v>7</v>
      </c>
      <c r="K15" s="9">
        <f t="shared" si="1"/>
        <v>7.6</v>
      </c>
      <c r="L15" s="12" t="str">
        <f t="shared" si="2"/>
        <v>B</v>
      </c>
      <c r="M15" s="12">
        <f t="shared" si="3"/>
        <v>3</v>
      </c>
      <c r="N15" s="11" t="str">
        <f t="shared" si="4"/>
        <v>KHÁ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6">
        <v>9</v>
      </c>
      <c r="G16" s="26">
        <v>9</v>
      </c>
      <c r="H16" s="21"/>
      <c r="I16" s="19">
        <f t="shared" si="0"/>
        <v>9</v>
      </c>
      <c r="J16" s="20">
        <v>7.5</v>
      </c>
      <c r="K16" s="9">
        <f t="shared" si="1"/>
        <v>8</v>
      </c>
      <c r="L16" s="12" t="str">
        <f>IF(OR(F16="",I16=""),"I",IF(J16="","X",IF($K16&gt;=8.5,"A",IF(7&lt;=$K16,"B",IF(5.5&lt;=$K16,"C",IF(4&lt;=$K16,"D","F"))))))</f>
        <v>B</v>
      </c>
      <c r="M16" s="12">
        <f>IF(L16="A",4,IF(L16="B",3,IF(L16="C",2,IF(L16="D",1,0))))</f>
        <v>3</v>
      </c>
      <c r="N16" s="11" t="str">
        <f>IF(L16="A","GIỎI",IF(L16="B","KHÁ",IF(L16="C","TB",IF(L16="D","TB YẾU","KÉM"))))</f>
        <v>KHÁ</v>
      </c>
      <c r="O16" s="12" t="str">
        <f>IF(OR(K16&lt;4,J16&lt;=2),"KHÔNG ĐẠT","ĐẠT")</f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6">
        <v>9.5</v>
      </c>
      <c r="G17" s="26">
        <v>9</v>
      </c>
      <c r="H17" s="21"/>
      <c r="I17" s="19">
        <f t="shared" si="0"/>
        <v>9</v>
      </c>
      <c r="J17" s="20">
        <v>8</v>
      </c>
      <c r="K17" s="9">
        <f t="shared" si="1"/>
        <v>8.4</v>
      </c>
      <c r="L17" s="12" t="str">
        <f t="shared" si="2"/>
        <v>B</v>
      </c>
      <c r="M17" s="12">
        <f t="shared" si="3"/>
        <v>3</v>
      </c>
      <c r="N17" s="11" t="str">
        <f t="shared" si="4"/>
        <v>KHÁ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6">
        <v>9.5</v>
      </c>
      <c r="G18" s="26">
        <v>9</v>
      </c>
      <c r="H18" s="21"/>
      <c r="I18" s="19">
        <f t="shared" si="0"/>
        <v>9</v>
      </c>
      <c r="J18" s="20">
        <v>9.5</v>
      </c>
      <c r="K18" s="9">
        <f t="shared" si="1"/>
        <v>9.4</v>
      </c>
      <c r="L18" s="12" t="str">
        <f t="shared" si="2"/>
        <v>A</v>
      </c>
      <c r="M18" s="12">
        <f t="shared" si="3"/>
        <v>4</v>
      </c>
      <c r="N18" s="11" t="str">
        <f t="shared" si="4"/>
        <v>GIỎI</v>
      </c>
      <c r="O18" s="12" t="str">
        <f t="shared" si="5"/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6">
        <v>9.5</v>
      </c>
      <c r="G19" s="26">
        <v>9</v>
      </c>
      <c r="H19" s="21"/>
      <c r="I19" s="19">
        <f t="shared" si="0"/>
        <v>9</v>
      </c>
      <c r="J19" s="20">
        <v>9.5</v>
      </c>
      <c r="K19" s="9">
        <f t="shared" si="1"/>
        <v>9.4</v>
      </c>
      <c r="L19" s="12" t="str">
        <f t="shared" si="2"/>
        <v>A</v>
      </c>
      <c r="M19" s="12">
        <f t="shared" si="3"/>
        <v>4</v>
      </c>
      <c r="N19" s="11" t="str">
        <f t="shared" si="4"/>
        <v>GIỎI</v>
      </c>
      <c r="O19" s="12" t="str">
        <f t="shared" si="5"/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6">
        <v>8.5</v>
      </c>
      <c r="G20" s="26">
        <v>9</v>
      </c>
      <c r="H20" s="21"/>
      <c r="I20" s="19">
        <f t="shared" si="0"/>
        <v>9</v>
      </c>
      <c r="J20" s="20">
        <v>8.5</v>
      </c>
      <c r="K20" s="9">
        <f t="shared" si="1"/>
        <v>8.6</v>
      </c>
      <c r="L20" s="12" t="str">
        <f t="shared" si="2"/>
        <v>A</v>
      </c>
      <c r="M20" s="12">
        <f t="shared" si="3"/>
        <v>4</v>
      </c>
      <c r="N20" s="11" t="str">
        <f t="shared" si="4"/>
        <v>GIỎI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6">
        <v>9</v>
      </c>
      <c r="G21" s="26">
        <v>9.5</v>
      </c>
      <c r="H21" s="21"/>
      <c r="I21" s="19">
        <f t="shared" si="0"/>
        <v>9.5</v>
      </c>
      <c r="J21" s="20">
        <v>9.5</v>
      </c>
      <c r="K21" s="9">
        <f t="shared" si="1"/>
        <v>9.5</v>
      </c>
      <c r="L21" s="12" t="str">
        <f t="shared" si="2"/>
        <v>A</v>
      </c>
      <c r="M21" s="12">
        <f t="shared" si="3"/>
        <v>4</v>
      </c>
      <c r="N21" s="11" t="str">
        <f t="shared" si="4"/>
        <v>GIỎI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6">
        <v>8.5</v>
      </c>
      <c r="G22" s="26">
        <v>8.5</v>
      </c>
      <c r="H22" s="21"/>
      <c r="I22" s="19">
        <f t="shared" si="0"/>
        <v>8.5</v>
      </c>
      <c r="J22" s="20">
        <v>5</v>
      </c>
      <c r="K22" s="9">
        <f t="shared" si="1"/>
        <v>6.1</v>
      </c>
      <c r="L22" s="12" t="str">
        <f t="shared" si="2"/>
        <v>C</v>
      </c>
      <c r="M22" s="12">
        <f t="shared" si="3"/>
        <v>2</v>
      </c>
      <c r="N22" s="11" t="str">
        <f t="shared" si="4"/>
        <v>TB</v>
      </c>
      <c r="O22" s="12" t="str">
        <f t="shared" si="5"/>
        <v>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6">
        <v>9</v>
      </c>
      <c r="G23" s="26">
        <v>9.5</v>
      </c>
      <c r="H23" s="21"/>
      <c r="I23" s="19">
        <f t="shared" si="0"/>
        <v>9.5</v>
      </c>
      <c r="J23" s="20">
        <v>8.5</v>
      </c>
      <c r="K23" s="9">
        <f t="shared" si="1"/>
        <v>8.8</v>
      </c>
      <c r="L23" s="12" t="str">
        <f>IF(OR(F23="",I23=""),"I",IF(J23="","X",IF($K23&gt;=8.5,"A",IF(7&lt;=$K23,"B",IF(5.5&lt;=$K23,"C",IF(4&lt;=$K23,"D","F"))))))</f>
        <v>A</v>
      </c>
      <c r="M23" s="12">
        <f>IF(L23="A",4,IF(L23="B",3,IF(L23="C",2,IF(L23="D",1,0))))</f>
        <v>4</v>
      </c>
      <c r="N23" s="11" t="str">
        <f>IF(L23="A","GIỎI",IF(L23="B","KHÁ",IF(L23="C","TB",IF(L23="D","TB YẾU","KÉM"))))</f>
        <v>GIỎI</v>
      </c>
      <c r="O23" s="12" t="str">
        <f>IF(OR(K23&lt;4,J23&lt;=2),"KHÔNG ĐẠT","ĐẠT")</f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8.5</v>
      </c>
      <c r="G24" s="26">
        <v>9</v>
      </c>
      <c r="H24" s="21"/>
      <c r="I24" s="19">
        <f t="shared" si="0"/>
        <v>9</v>
      </c>
      <c r="J24" s="20">
        <v>6</v>
      </c>
      <c r="K24" s="9">
        <f t="shared" si="1"/>
        <v>6.9</v>
      </c>
      <c r="L24" s="12" t="str">
        <f>IF(OR(F24="",I24=""),"I",IF(J24="","X",IF($K24&gt;=8.5,"A",IF(7&lt;=$K24,"B",IF(5.5&lt;=$K24,"C",IF(4&lt;=$K24,"D","F"))))))</f>
        <v>C</v>
      </c>
      <c r="M24" s="12">
        <f>IF(L24="A",4,IF(L24="B",3,IF(L24="C",2,IF(L24="D",1,0))))</f>
        <v>2</v>
      </c>
      <c r="N24" s="11" t="str">
        <f>IF(L24="A","GIỎI",IF(L24="B","KHÁ",IF(L24="C","TB",IF(L24="D","TB YẾU","KÉM"))))</f>
        <v>TB</v>
      </c>
      <c r="O24" s="12" t="str">
        <f>IF(OR(K24&lt;4,J24&lt;=2),"KHÔNG ĐẠT","ĐẠT")</f>
        <v>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9</v>
      </c>
      <c r="G25" s="26">
        <v>9</v>
      </c>
      <c r="H25" s="21"/>
      <c r="I25" s="19">
        <f t="shared" si="0"/>
        <v>9</v>
      </c>
      <c r="J25" s="20">
        <v>7.5</v>
      </c>
      <c r="K25" s="9">
        <f t="shared" si="1"/>
        <v>8</v>
      </c>
      <c r="L25" s="12" t="str">
        <f t="shared" si="2"/>
        <v>B</v>
      </c>
      <c r="M25" s="12">
        <f t="shared" si="3"/>
        <v>3</v>
      </c>
      <c r="N25" s="11" t="str">
        <f t="shared" si="4"/>
        <v>KHÁ</v>
      </c>
      <c r="O25" s="12" t="str">
        <f>IF(OR(K25&lt;4,J25&lt;=2),"KHÔNG ĐẠT","ĐẠT")</f>
        <v>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6">
        <v>9</v>
      </c>
      <c r="G26" s="26">
        <v>9</v>
      </c>
      <c r="H26" s="21"/>
      <c r="I26" s="19">
        <f t="shared" si="0"/>
        <v>9</v>
      </c>
      <c r="J26" s="20">
        <v>8</v>
      </c>
      <c r="K26" s="9">
        <f t="shared" si="1"/>
        <v>8.3</v>
      </c>
      <c r="L26" s="12" t="str">
        <f t="shared" si="2"/>
        <v>B</v>
      </c>
      <c r="M26" s="12">
        <f t="shared" si="3"/>
        <v>3</v>
      </c>
      <c r="N26" s="11" t="str">
        <f t="shared" si="4"/>
        <v>KHÁ</v>
      </c>
      <c r="O26" s="12" t="str">
        <f t="shared" si="5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6">
        <v>9</v>
      </c>
      <c r="G27" s="26">
        <v>9</v>
      </c>
      <c r="H27" s="21"/>
      <c r="I27" s="19">
        <f t="shared" si="0"/>
        <v>9</v>
      </c>
      <c r="J27" s="20">
        <v>8</v>
      </c>
      <c r="K27" s="9">
        <f t="shared" si="1"/>
        <v>8.3</v>
      </c>
      <c r="L27" s="12" t="str">
        <f t="shared" si="2"/>
        <v>B</v>
      </c>
      <c r="M27" s="12">
        <f t="shared" si="3"/>
        <v>3</v>
      </c>
      <c r="N27" s="11" t="str">
        <f t="shared" si="4"/>
        <v>KHÁ</v>
      </c>
      <c r="O27" s="12" t="str">
        <f t="shared" si="5"/>
        <v>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6">
        <v>8.5</v>
      </c>
      <c r="G28" s="26">
        <v>9</v>
      </c>
      <c r="H28" s="21"/>
      <c r="I28" s="19">
        <f t="shared" si="0"/>
        <v>9</v>
      </c>
      <c r="J28" s="20">
        <v>6</v>
      </c>
      <c r="K28" s="9">
        <f t="shared" si="1"/>
        <v>6.9</v>
      </c>
      <c r="L28" s="12" t="str">
        <f t="shared" si="2"/>
        <v>C</v>
      </c>
      <c r="M28" s="12">
        <f t="shared" si="3"/>
        <v>2</v>
      </c>
      <c r="N28" s="11" t="str">
        <f t="shared" si="4"/>
        <v>TB</v>
      </c>
      <c r="O28" s="12" t="str">
        <f t="shared" si="5"/>
        <v>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6">
        <v>8.5</v>
      </c>
      <c r="G29" s="26">
        <v>8.5</v>
      </c>
      <c r="H29" s="21"/>
      <c r="I29" s="19">
        <f t="shared" si="0"/>
        <v>8.5</v>
      </c>
      <c r="J29" s="20">
        <v>6</v>
      </c>
      <c r="K29" s="9">
        <f t="shared" si="1"/>
        <v>6.8</v>
      </c>
      <c r="L29" s="12" t="str">
        <f t="shared" si="2"/>
        <v>C</v>
      </c>
      <c r="M29" s="12">
        <f t="shared" si="3"/>
        <v>2</v>
      </c>
      <c r="N29" s="11" t="str">
        <f t="shared" si="4"/>
        <v>TB</v>
      </c>
      <c r="O29" s="12" t="str">
        <f t="shared" si="5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6">
        <v>9</v>
      </c>
      <c r="G30" s="26">
        <v>9</v>
      </c>
      <c r="H30" s="21"/>
      <c r="I30" s="19">
        <f t="shared" si="0"/>
        <v>9</v>
      </c>
      <c r="J30" s="20">
        <v>9</v>
      </c>
      <c r="K30" s="9">
        <f t="shared" si="1"/>
        <v>9</v>
      </c>
      <c r="L30" s="12" t="str">
        <f t="shared" si="2"/>
        <v>A</v>
      </c>
      <c r="M30" s="12">
        <f t="shared" si="3"/>
        <v>4</v>
      </c>
      <c r="N30" s="11" t="str">
        <f t="shared" si="4"/>
        <v>GIỎI</v>
      </c>
      <c r="O30" s="12" t="str">
        <f t="shared" si="5"/>
        <v>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6">
        <v>9.5</v>
      </c>
      <c r="G31" s="26">
        <v>9</v>
      </c>
      <c r="H31" s="21"/>
      <c r="I31" s="19">
        <f t="shared" si="0"/>
        <v>9</v>
      </c>
      <c r="J31" s="19">
        <v>9.5</v>
      </c>
      <c r="K31" s="9">
        <f t="shared" si="1"/>
        <v>9.4</v>
      </c>
      <c r="L31" s="12" t="str">
        <f t="shared" si="2"/>
        <v>A</v>
      </c>
      <c r="M31" s="12">
        <f t="shared" si="3"/>
        <v>4</v>
      </c>
      <c r="N31" s="11" t="str">
        <f t="shared" si="4"/>
        <v>GIỎI</v>
      </c>
      <c r="O31" s="12" t="str">
        <f t="shared" si="5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6">
        <v>8</v>
      </c>
      <c r="G32" s="26">
        <v>8.5</v>
      </c>
      <c r="H32" s="21"/>
      <c r="I32" s="19">
        <f t="shared" si="0"/>
        <v>8.5</v>
      </c>
      <c r="J32" s="20">
        <v>5</v>
      </c>
      <c r="K32" s="9">
        <f t="shared" si="1"/>
        <v>6</v>
      </c>
      <c r="L32" s="12" t="str">
        <f t="shared" si="2"/>
        <v>C</v>
      </c>
      <c r="M32" s="12">
        <f t="shared" si="3"/>
        <v>2</v>
      </c>
      <c r="N32" s="11" t="str">
        <f t="shared" si="4"/>
        <v>TB</v>
      </c>
      <c r="O32" s="12" t="str">
        <f t="shared" si="5"/>
        <v>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6">
        <v>9.5</v>
      </c>
      <c r="G33" s="26">
        <v>9</v>
      </c>
      <c r="H33" s="21"/>
      <c r="I33" s="19">
        <f t="shared" si="0"/>
        <v>9</v>
      </c>
      <c r="J33" s="20">
        <v>9</v>
      </c>
      <c r="K33" s="9">
        <f t="shared" si="1"/>
        <v>9.1</v>
      </c>
      <c r="L33" s="12" t="str">
        <f t="shared" si="2"/>
        <v>A</v>
      </c>
      <c r="M33" s="12">
        <f t="shared" si="3"/>
        <v>4</v>
      </c>
      <c r="N33" s="11" t="str">
        <f t="shared" si="4"/>
        <v>GIỎI</v>
      </c>
      <c r="O33" s="12" t="str">
        <f t="shared" si="5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62" t="s">
        <v>116</v>
      </c>
      <c r="F41" s="62"/>
      <c r="G41" s="62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A1:D1"/>
    <mergeCell ref="E1:N1"/>
    <mergeCell ref="A2:D2"/>
    <mergeCell ref="E2:N2"/>
    <mergeCell ref="E3:N3"/>
    <mergeCell ref="E4:N4"/>
    <mergeCell ref="E41:G41"/>
    <mergeCell ref="N8:O9"/>
    <mergeCell ref="H41:J41"/>
    <mergeCell ref="K41:N41"/>
    <mergeCell ref="K35:N35"/>
    <mergeCell ref="A8:A9"/>
    <mergeCell ref="B8:B9"/>
    <mergeCell ref="E8:E9"/>
    <mergeCell ref="C8:D9"/>
    <mergeCell ref="K36:N36"/>
    <mergeCell ref="C37:E37"/>
    <mergeCell ref="H37:J37"/>
    <mergeCell ref="K37:N37"/>
    <mergeCell ref="B36:E36"/>
    <mergeCell ref="E6:N6"/>
    <mergeCell ref="F8:F9"/>
    <mergeCell ref="G8:I8"/>
    <mergeCell ref="J8:J9"/>
    <mergeCell ref="K8:M8"/>
  </mergeCells>
  <printOptions/>
  <pageMargins left="0.7" right="0.34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7.42187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111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107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95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6">
        <v>9</v>
      </c>
      <c r="G10" s="26">
        <v>9</v>
      </c>
      <c r="H10" s="21">
        <v>8</v>
      </c>
      <c r="I10" s="19">
        <f>(H10*2+G10)/3</f>
        <v>8.333333333333334</v>
      </c>
      <c r="J10" s="19">
        <v>5</v>
      </c>
      <c r="K10" s="9">
        <f>ROUND((F10+I10*3+J10*6)/10,1)</f>
        <v>6.4</v>
      </c>
      <c r="L10" s="12" t="str">
        <f>IF(OR(F10="",I10=""),"I",IF(J10="","X",IF($K10&gt;=8.5,"A",IF(7&lt;=$K10,"B",IF(5.5&lt;=$K10,"C",IF(4&lt;=$K10,"D","F"))))))</f>
        <v>C</v>
      </c>
      <c r="M10" s="12">
        <f>IF(L10="A",4,IF(L10="B",3,IF(L10="C",2,IF(L10="D",1,0))))</f>
        <v>2</v>
      </c>
      <c r="N10" s="11" t="str">
        <f>IF(L10="A","GIỎI",IF(L10="B","KHÁ",IF(L10="C","TB",IF(L10="D","TB YẾU","KÉM"))))</f>
        <v>TB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6">
        <v>7</v>
      </c>
      <c r="G11" s="26">
        <v>7</v>
      </c>
      <c r="H11" s="21">
        <v>8</v>
      </c>
      <c r="I11" s="19">
        <f aca="true" t="shared" si="0" ref="I11:I33">(H11*2+G11)/3</f>
        <v>7.666666666666667</v>
      </c>
      <c r="J11" s="20">
        <v>0</v>
      </c>
      <c r="K11" s="9">
        <f aca="true" t="shared" si="1" ref="K11:K33">ROUND((F11+I11*3+J11*6)/10,1)</f>
        <v>3</v>
      </c>
      <c r="L11" s="12" t="str">
        <f aca="true" t="shared" si="2" ref="L11:L33">IF(OR(F11="",I11=""),"I",IF(J11="","X",IF($K11&gt;=8.5,"A",IF(7&lt;=$K11,"B",IF(5.5&lt;=$K11,"C",IF(4&lt;=$K11,"D","F"))))))</f>
        <v>F</v>
      </c>
      <c r="M11" s="12">
        <f aca="true" t="shared" si="3" ref="M11:M33">IF(L11="A",4,IF(L11="B",3,IF(L11="C",2,IF(L11="D",1,0))))</f>
        <v>0</v>
      </c>
      <c r="N11" s="11" t="str">
        <f aca="true" t="shared" si="4" ref="N11:N33">IF(L11="A","GIỎI",IF(L11="B","KHÁ",IF(L11="C","TB",IF(L11="D","TB YẾU","KÉM"))))</f>
        <v>KÉM</v>
      </c>
      <c r="O11" s="12" t="str">
        <f aca="true" t="shared" si="5" ref="O11:O33">IF(OR(K11&lt;4,J11&lt;=2),"KHÔNG ĐẠT","ĐẠT")</f>
        <v>KHÔNG 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6">
        <v>9</v>
      </c>
      <c r="G12" s="26">
        <v>9</v>
      </c>
      <c r="H12" s="21">
        <v>8</v>
      </c>
      <c r="I12" s="19">
        <f t="shared" si="0"/>
        <v>8.333333333333334</v>
      </c>
      <c r="J12" s="20">
        <v>7</v>
      </c>
      <c r="K12" s="9">
        <f t="shared" si="1"/>
        <v>7.6</v>
      </c>
      <c r="L12" s="12" t="str">
        <f t="shared" si="2"/>
        <v>B</v>
      </c>
      <c r="M12" s="12">
        <f t="shared" si="3"/>
        <v>3</v>
      </c>
      <c r="N12" s="11" t="str">
        <f t="shared" si="4"/>
        <v>KHÁ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6">
        <v>9</v>
      </c>
      <c r="G13" s="26">
        <v>9</v>
      </c>
      <c r="H13" s="21">
        <v>7</v>
      </c>
      <c r="I13" s="19">
        <f t="shared" si="0"/>
        <v>7.666666666666667</v>
      </c>
      <c r="J13" s="20">
        <v>0</v>
      </c>
      <c r="K13" s="9">
        <f t="shared" si="1"/>
        <v>3.2</v>
      </c>
      <c r="L13" s="12" t="str">
        <f t="shared" si="2"/>
        <v>F</v>
      </c>
      <c r="M13" s="12">
        <f t="shared" si="3"/>
        <v>0</v>
      </c>
      <c r="N13" s="11" t="str">
        <f t="shared" si="4"/>
        <v>KÉM</v>
      </c>
      <c r="O13" s="12" t="str">
        <f t="shared" si="5"/>
        <v>KHÔNG 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6">
        <v>8</v>
      </c>
      <c r="G14" s="26">
        <v>8</v>
      </c>
      <c r="H14" s="21">
        <v>7</v>
      </c>
      <c r="I14" s="19">
        <f t="shared" si="0"/>
        <v>7.333333333333333</v>
      </c>
      <c r="J14" s="20">
        <v>0</v>
      </c>
      <c r="K14" s="9">
        <f t="shared" si="1"/>
        <v>3</v>
      </c>
      <c r="L14" s="12" t="str">
        <f t="shared" si="2"/>
        <v>F</v>
      </c>
      <c r="M14" s="12">
        <f t="shared" si="3"/>
        <v>0</v>
      </c>
      <c r="N14" s="11" t="str">
        <f t="shared" si="4"/>
        <v>KÉM</v>
      </c>
      <c r="O14" s="12" t="str">
        <f t="shared" si="5"/>
        <v>KHÔNG 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6">
        <v>8</v>
      </c>
      <c r="G15" s="26">
        <v>8</v>
      </c>
      <c r="H15" s="21">
        <v>7</v>
      </c>
      <c r="I15" s="19">
        <f t="shared" si="0"/>
        <v>7.333333333333333</v>
      </c>
      <c r="J15" s="20">
        <v>0</v>
      </c>
      <c r="K15" s="9">
        <f t="shared" si="1"/>
        <v>3</v>
      </c>
      <c r="L15" s="12" t="str">
        <f t="shared" si="2"/>
        <v>F</v>
      </c>
      <c r="M15" s="12">
        <f t="shared" si="3"/>
        <v>0</v>
      </c>
      <c r="N15" s="11" t="str">
        <f t="shared" si="4"/>
        <v>KÉM</v>
      </c>
      <c r="O15" s="12" t="str">
        <f t="shared" si="5"/>
        <v>KHÔNG 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6">
        <v>9</v>
      </c>
      <c r="G16" s="26">
        <v>9</v>
      </c>
      <c r="H16" s="21">
        <v>8</v>
      </c>
      <c r="I16" s="19">
        <f t="shared" si="0"/>
        <v>8.333333333333334</v>
      </c>
      <c r="J16" s="20">
        <v>0</v>
      </c>
      <c r="K16" s="9">
        <f t="shared" si="1"/>
        <v>3.4</v>
      </c>
      <c r="L16" s="12" t="str">
        <f>IF(OR(F16="",I16=""),"I",IF(J16="","X",IF($K16&gt;=8.5,"A",IF(7&lt;=$K16,"B",IF(5.5&lt;=$K16,"C",IF(4&lt;=$K16,"D","F"))))))</f>
        <v>F</v>
      </c>
      <c r="M16" s="12">
        <f>IF(L16="A",4,IF(L16="B",3,IF(L16="C",2,IF(L16="D",1,0))))</f>
        <v>0</v>
      </c>
      <c r="N16" s="11" t="str">
        <f>IF(L16="A","GIỎI",IF(L16="B","KHÁ",IF(L16="C","TB",IF(L16="D","TB YẾU","KÉM"))))</f>
        <v>KÉM</v>
      </c>
      <c r="O16" s="12" t="str">
        <f>IF(OR(K16&lt;4,J16&lt;=2),"KHÔNG ĐẠT","ĐẠT")</f>
        <v>KHÔNG 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6">
        <v>8</v>
      </c>
      <c r="G17" s="26">
        <v>8</v>
      </c>
      <c r="H17" s="21">
        <v>9</v>
      </c>
      <c r="I17" s="19">
        <f t="shared" si="0"/>
        <v>8.666666666666666</v>
      </c>
      <c r="J17" s="20">
        <v>9</v>
      </c>
      <c r="K17" s="9">
        <f t="shared" si="1"/>
        <v>8.8</v>
      </c>
      <c r="L17" s="12" t="str">
        <f t="shared" si="2"/>
        <v>A</v>
      </c>
      <c r="M17" s="12">
        <f t="shared" si="3"/>
        <v>4</v>
      </c>
      <c r="N17" s="11" t="str">
        <f t="shared" si="4"/>
        <v>GIỎI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6">
        <v>7</v>
      </c>
      <c r="G18" s="26">
        <v>7</v>
      </c>
      <c r="H18" s="21">
        <v>8.5</v>
      </c>
      <c r="I18" s="19">
        <f t="shared" si="0"/>
        <v>8</v>
      </c>
      <c r="J18" s="20">
        <v>0</v>
      </c>
      <c r="K18" s="9">
        <f t="shared" si="1"/>
        <v>3.1</v>
      </c>
      <c r="L18" s="12" t="str">
        <f t="shared" si="2"/>
        <v>F</v>
      </c>
      <c r="M18" s="12">
        <f t="shared" si="3"/>
        <v>0</v>
      </c>
      <c r="N18" s="11" t="str">
        <f t="shared" si="4"/>
        <v>KÉM</v>
      </c>
      <c r="O18" s="12" t="str">
        <f t="shared" si="5"/>
        <v>KHÔNG 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6">
        <v>7</v>
      </c>
      <c r="G19" s="26">
        <v>7</v>
      </c>
      <c r="H19" s="21">
        <v>8.5</v>
      </c>
      <c r="I19" s="19">
        <f t="shared" si="0"/>
        <v>8</v>
      </c>
      <c r="J19" s="20">
        <v>2</v>
      </c>
      <c r="K19" s="9">
        <f t="shared" si="1"/>
        <v>4.3</v>
      </c>
      <c r="L19" s="12" t="str">
        <f t="shared" si="2"/>
        <v>D</v>
      </c>
      <c r="M19" s="12">
        <f t="shared" si="3"/>
        <v>1</v>
      </c>
      <c r="N19" s="11" t="str">
        <f t="shared" si="4"/>
        <v>TB YẾU</v>
      </c>
      <c r="O19" s="12" t="str">
        <f t="shared" si="5"/>
        <v>KHÔNG 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6">
        <v>9</v>
      </c>
      <c r="G20" s="26">
        <v>9</v>
      </c>
      <c r="H20" s="21">
        <v>7</v>
      </c>
      <c r="I20" s="19">
        <f t="shared" si="0"/>
        <v>7.666666666666667</v>
      </c>
      <c r="J20" s="20">
        <v>4.5</v>
      </c>
      <c r="K20" s="9">
        <f t="shared" si="1"/>
        <v>5.9</v>
      </c>
      <c r="L20" s="12" t="str">
        <f t="shared" si="2"/>
        <v>C</v>
      </c>
      <c r="M20" s="12">
        <f t="shared" si="3"/>
        <v>2</v>
      </c>
      <c r="N20" s="11" t="str">
        <f t="shared" si="4"/>
        <v>TB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6">
        <v>9</v>
      </c>
      <c r="G21" s="26">
        <v>9</v>
      </c>
      <c r="H21" s="21">
        <v>8.5</v>
      </c>
      <c r="I21" s="19">
        <f t="shared" si="0"/>
        <v>8.666666666666666</v>
      </c>
      <c r="J21" s="20">
        <v>6</v>
      </c>
      <c r="K21" s="9">
        <f t="shared" si="1"/>
        <v>7.1</v>
      </c>
      <c r="L21" s="12" t="str">
        <f t="shared" si="2"/>
        <v>B</v>
      </c>
      <c r="M21" s="12">
        <f t="shared" si="3"/>
        <v>3</v>
      </c>
      <c r="N21" s="11" t="str">
        <f t="shared" si="4"/>
        <v>KHÁ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6">
        <v>10</v>
      </c>
      <c r="G22" s="26">
        <v>10</v>
      </c>
      <c r="H22" s="21">
        <v>8</v>
      </c>
      <c r="I22" s="19">
        <f t="shared" si="0"/>
        <v>8.666666666666666</v>
      </c>
      <c r="J22" s="20">
        <v>0</v>
      </c>
      <c r="K22" s="9">
        <f t="shared" si="1"/>
        <v>3.6</v>
      </c>
      <c r="L22" s="12" t="str">
        <f t="shared" si="2"/>
        <v>F</v>
      </c>
      <c r="M22" s="12">
        <f t="shared" si="3"/>
        <v>0</v>
      </c>
      <c r="N22" s="11" t="str">
        <f t="shared" si="4"/>
        <v>KÉM</v>
      </c>
      <c r="O22" s="12" t="str">
        <f t="shared" si="5"/>
        <v>KHÔNG 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6">
        <v>9</v>
      </c>
      <c r="G23" s="26">
        <v>9</v>
      </c>
      <c r="H23" s="21">
        <v>8</v>
      </c>
      <c r="I23" s="19">
        <f t="shared" si="0"/>
        <v>8.333333333333334</v>
      </c>
      <c r="J23" s="20">
        <v>6</v>
      </c>
      <c r="K23" s="9">
        <f t="shared" si="1"/>
        <v>7</v>
      </c>
      <c r="L23" s="12" t="str">
        <f>IF(OR(F23="",I23=""),"I",IF(J23="","X",IF($K23&gt;=8.5,"A",IF(7&lt;=$K23,"B",IF(5.5&lt;=$K23,"C",IF(4&lt;=$K23,"D","F"))))))</f>
        <v>B</v>
      </c>
      <c r="M23" s="12">
        <f>IF(L23="A",4,IF(L23="B",3,IF(L23="C",2,IF(L23="D",1,0))))</f>
        <v>3</v>
      </c>
      <c r="N23" s="11" t="str">
        <f>IF(L23="A","GIỎI",IF(L23="B","KHÁ",IF(L23="C","TB",IF(L23="D","TB YẾU","KÉM"))))</f>
        <v>KHÁ</v>
      </c>
      <c r="O23" s="12" t="str">
        <f>IF(OR(K23&lt;4,J23&lt;=2),"KHÔNG ĐẠT","ĐẠT")</f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8</v>
      </c>
      <c r="G24" s="26">
        <v>8</v>
      </c>
      <c r="H24" s="21">
        <v>6</v>
      </c>
      <c r="I24" s="19">
        <f t="shared" si="0"/>
        <v>6.666666666666667</v>
      </c>
      <c r="J24" s="20">
        <v>0</v>
      </c>
      <c r="K24" s="9">
        <f t="shared" si="1"/>
        <v>2.8</v>
      </c>
      <c r="L24" s="12" t="str">
        <f>IF(OR(F24="",I24=""),"I",IF(J24="","X",IF($K24&gt;=8.5,"A",IF(7&lt;=$K24,"B",IF(5.5&lt;=$K24,"C",IF(4&lt;=$K24,"D","F"))))))</f>
        <v>F</v>
      </c>
      <c r="M24" s="12">
        <f>IF(L24="A",4,IF(L24="B",3,IF(L24="C",2,IF(L24="D",1,0))))</f>
        <v>0</v>
      </c>
      <c r="N24" s="11" t="str">
        <f>IF(L24="A","GIỎI",IF(L24="B","KHÁ",IF(L24="C","TB",IF(L24="D","TB YẾU","KÉM"))))</f>
        <v>KÉM</v>
      </c>
      <c r="O24" s="12" t="str">
        <f>IF(OR(K24&lt;4,J24&lt;=2),"KHÔNG ĐẠT","ĐẠT")</f>
        <v>KHÔNG 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9</v>
      </c>
      <c r="G25" s="26">
        <v>9</v>
      </c>
      <c r="H25" s="21">
        <v>7</v>
      </c>
      <c r="I25" s="19">
        <f t="shared" si="0"/>
        <v>7.666666666666667</v>
      </c>
      <c r="J25" s="20">
        <v>0</v>
      </c>
      <c r="K25" s="9">
        <f t="shared" si="1"/>
        <v>3.2</v>
      </c>
      <c r="L25" s="12" t="str">
        <f t="shared" si="2"/>
        <v>F</v>
      </c>
      <c r="M25" s="12">
        <f t="shared" si="3"/>
        <v>0</v>
      </c>
      <c r="N25" s="11" t="str">
        <f t="shared" si="4"/>
        <v>KÉM</v>
      </c>
      <c r="O25" s="12" t="str">
        <f>IF(OR(K25&lt;4,J25&lt;=2),"KHÔNG ĐẠT","ĐẠT")</f>
        <v>KHÔNG 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6">
        <v>7</v>
      </c>
      <c r="G26" s="26">
        <v>7</v>
      </c>
      <c r="H26" s="21">
        <v>8</v>
      </c>
      <c r="I26" s="19">
        <f t="shared" si="0"/>
        <v>7.666666666666667</v>
      </c>
      <c r="J26" s="20">
        <v>6</v>
      </c>
      <c r="K26" s="9">
        <f t="shared" si="1"/>
        <v>6.6</v>
      </c>
      <c r="L26" s="12" t="str">
        <f t="shared" si="2"/>
        <v>C</v>
      </c>
      <c r="M26" s="12">
        <f t="shared" si="3"/>
        <v>2</v>
      </c>
      <c r="N26" s="11" t="str">
        <f t="shared" si="4"/>
        <v>TB</v>
      </c>
      <c r="O26" s="12" t="str">
        <f t="shared" si="5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6">
        <v>9</v>
      </c>
      <c r="G27" s="26">
        <v>9</v>
      </c>
      <c r="H27" s="21">
        <v>7</v>
      </c>
      <c r="I27" s="19">
        <f t="shared" si="0"/>
        <v>7.666666666666667</v>
      </c>
      <c r="J27" s="20">
        <v>0</v>
      </c>
      <c r="K27" s="9">
        <f t="shared" si="1"/>
        <v>3.2</v>
      </c>
      <c r="L27" s="12" t="str">
        <f t="shared" si="2"/>
        <v>F</v>
      </c>
      <c r="M27" s="12">
        <f t="shared" si="3"/>
        <v>0</v>
      </c>
      <c r="N27" s="11" t="str">
        <f t="shared" si="4"/>
        <v>KÉM</v>
      </c>
      <c r="O27" s="12" t="str">
        <f t="shared" si="5"/>
        <v>KHÔNG 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6">
        <v>7</v>
      </c>
      <c r="G28" s="26">
        <v>7</v>
      </c>
      <c r="H28" s="21">
        <v>6</v>
      </c>
      <c r="I28" s="19">
        <f t="shared" si="0"/>
        <v>6.333333333333333</v>
      </c>
      <c r="J28" s="20">
        <v>0</v>
      </c>
      <c r="K28" s="9">
        <f t="shared" si="1"/>
        <v>2.6</v>
      </c>
      <c r="L28" s="12" t="str">
        <f t="shared" si="2"/>
        <v>F</v>
      </c>
      <c r="M28" s="12">
        <f t="shared" si="3"/>
        <v>0</v>
      </c>
      <c r="N28" s="11" t="str">
        <f t="shared" si="4"/>
        <v>KÉM</v>
      </c>
      <c r="O28" s="12" t="str">
        <f t="shared" si="5"/>
        <v>KHÔNG 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6">
        <v>9</v>
      </c>
      <c r="G29" s="26">
        <v>9</v>
      </c>
      <c r="H29" s="21">
        <v>7</v>
      </c>
      <c r="I29" s="19">
        <f t="shared" si="0"/>
        <v>7.666666666666667</v>
      </c>
      <c r="J29" s="20">
        <v>4.5</v>
      </c>
      <c r="K29" s="9">
        <f t="shared" si="1"/>
        <v>5.9</v>
      </c>
      <c r="L29" s="12" t="str">
        <f t="shared" si="2"/>
        <v>C</v>
      </c>
      <c r="M29" s="12">
        <f t="shared" si="3"/>
        <v>2</v>
      </c>
      <c r="N29" s="11" t="str">
        <f t="shared" si="4"/>
        <v>TB</v>
      </c>
      <c r="O29" s="12" t="str">
        <f t="shared" si="5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6">
        <v>9</v>
      </c>
      <c r="G30" s="26">
        <v>9</v>
      </c>
      <c r="H30" s="21">
        <v>9</v>
      </c>
      <c r="I30" s="19">
        <f t="shared" si="0"/>
        <v>9</v>
      </c>
      <c r="J30" s="20">
        <v>6</v>
      </c>
      <c r="K30" s="9">
        <f t="shared" si="1"/>
        <v>7.2</v>
      </c>
      <c r="L30" s="12" t="str">
        <f t="shared" si="2"/>
        <v>B</v>
      </c>
      <c r="M30" s="12">
        <f t="shared" si="3"/>
        <v>3</v>
      </c>
      <c r="N30" s="11" t="str">
        <f t="shared" si="4"/>
        <v>KHÁ</v>
      </c>
      <c r="O30" s="12" t="str">
        <f t="shared" si="5"/>
        <v>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6">
        <v>8</v>
      </c>
      <c r="G31" s="26">
        <v>8</v>
      </c>
      <c r="H31" s="21">
        <v>9</v>
      </c>
      <c r="I31" s="19">
        <f t="shared" si="0"/>
        <v>8.666666666666666</v>
      </c>
      <c r="J31" s="19">
        <v>5.5</v>
      </c>
      <c r="K31" s="9">
        <f t="shared" si="1"/>
        <v>6.7</v>
      </c>
      <c r="L31" s="12" t="str">
        <f t="shared" si="2"/>
        <v>C</v>
      </c>
      <c r="M31" s="12">
        <f t="shared" si="3"/>
        <v>2</v>
      </c>
      <c r="N31" s="11" t="str">
        <f t="shared" si="4"/>
        <v>TB</v>
      </c>
      <c r="O31" s="12" t="str">
        <f t="shared" si="5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6">
        <v>8</v>
      </c>
      <c r="G32" s="26">
        <v>8</v>
      </c>
      <c r="H32" s="21">
        <v>6</v>
      </c>
      <c r="I32" s="19">
        <f t="shared" si="0"/>
        <v>6.666666666666667</v>
      </c>
      <c r="J32" s="20">
        <v>0</v>
      </c>
      <c r="K32" s="9">
        <f t="shared" si="1"/>
        <v>2.8</v>
      </c>
      <c r="L32" s="12" t="str">
        <f t="shared" si="2"/>
        <v>F</v>
      </c>
      <c r="M32" s="12">
        <f t="shared" si="3"/>
        <v>0</v>
      </c>
      <c r="N32" s="11" t="str">
        <f t="shared" si="4"/>
        <v>KÉM</v>
      </c>
      <c r="O32" s="12" t="str">
        <f t="shared" si="5"/>
        <v>KHÔNG 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6">
        <v>9</v>
      </c>
      <c r="G33" s="26">
        <v>9</v>
      </c>
      <c r="H33" s="21">
        <v>8</v>
      </c>
      <c r="I33" s="19">
        <f t="shared" si="0"/>
        <v>8.333333333333334</v>
      </c>
      <c r="J33" s="20">
        <v>7</v>
      </c>
      <c r="K33" s="9">
        <f t="shared" si="1"/>
        <v>7.6</v>
      </c>
      <c r="L33" s="12" t="str">
        <f t="shared" si="2"/>
        <v>B</v>
      </c>
      <c r="M33" s="12">
        <f t="shared" si="3"/>
        <v>3</v>
      </c>
      <c r="N33" s="11" t="str">
        <f t="shared" si="4"/>
        <v>KHÁ</v>
      </c>
      <c r="O33" s="12" t="str">
        <f t="shared" si="5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62" t="s">
        <v>116</v>
      </c>
      <c r="F41" s="62"/>
      <c r="G41" s="62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E41:G41"/>
    <mergeCell ref="H41:J41"/>
    <mergeCell ref="K41:N41"/>
    <mergeCell ref="K35:N35"/>
    <mergeCell ref="B36:E36"/>
    <mergeCell ref="K36:N36"/>
    <mergeCell ref="C37:E37"/>
    <mergeCell ref="H37:J37"/>
    <mergeCell ref="K37:N3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28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4">
      <selection activeCell="S19" sqref="S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8.00390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6.00390625" style="0" customWidth="1"/>
    <col min="9" max="9" width="6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109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108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115</v>
      </c>
      <c r="H8" s="45"/>
      <c r="I8" s="46"/>
      <c r="J8" s="60" t="s">
        <v>89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90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6">
        <v>10</v>
      </c>
      <c r="G10" s="26">
        <v>9</v>
      </c>
      <c r="H10" s="21"/>
      <c r="I10" s="19">
        <f>G10</f>
        <v>9</v>
      </c>
      <c r="J10" s="19">
        <v>6.5</v>
      </c>
      <c r="K10" s="9">
        <f>ROUND((F10+I10*2+J10*7)/10,1)</f>
        <v>7.4</v>
      </c>
      <c r="L10" s="12" t="str">
        <f>IF(OR(F10="",I10=""),"I",IF(J10="","X",IF($K10&gt;=8.5,"A",IF(7&lt;=$K10,"B",IF(5.5&lt;=$K10,"C",IF(4&lt;=$K10,"D","F"))))))</f>
        <v>B</v>
      </c>
      <c r="M10" s="12">
        <f>IF(L10="A",4,IF(L10="B",3,IF(L10="C",2,IF(L10="D",1,0))))</f>
        <v>3</v>
      </c>
      <c r="N10" s="11" t="str">
        <f>IF(L10="A","GIỎI",IF(L10="B","KHÁ",IF(L10="C","TB",IF(L10="D","TB YẾU","KÉM"))))</f>
        <v>KHÁ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6">
        <v>10</v>
      </c>
      <c r="G11" s="26">
        <v>8</v>
      </c>
      <c r="H11" s="21"/>
      <c r="I11" s="19">
        <f aca="true" t="shared" si="0" ref="I11:I33">G11</f>
        <v>8</v>
      </c>
      <c r="J11" s="20">
        <v>5.5</v>
      </c>
      <c r="K11" s="9">
        <f aca="true" t="shared" si="1" ref="K11:K33">ROUND((F11+I11*2+J11*7)/10,1)</f>
        <v>6.5</v>
      </c>
      <c r="L11" s="12" t="str">
        <f aca="true" t="shared" si="2" ref="L11:L33">IF(OR(F11="",I11=""),"I",IF(J11="","X",IF($K11&gt;=8.5,"A",IF(7&lt;=$K11,"B",IF(5.5&lt;=$K11,"C",IF(4&lt;=$K11,"D","F"))))))</f>
        <v>C</v>
      </c>
      <c r="M11" s="12">
        <f aca="true" t="shared" si="3" ref="M11:M33">IF(L11="A",4,IF(L11="B",3,IF(L11="C",2,IF(L11="D",1,0))))</f>
        <v>2</v>
      </c>
      <c r="N11" s="11" t="str">
        <f aca="true" t="shared" si="4" ref="N11:N33">IF(L11="A","GIỎI",IF(L11="B","KHÁ",IF(L11="C","TB",IF(L11="D","TB YẾU","KÉM"))))</f>
        <v>TB</v>
      </c>
      <c r="O11" s="12" t="str">
        <f aca="true" t="shared" si="5" ref="O11:O33"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6">
        <v>10</v>
      </c>
      <c r="G12" s="26">
        <v>7.5</v>
      </c>
      <c r="H12" s="21"/>
      <c r="I12" s="19">
        <f t="shared" si="0"/>
        <v>7.5</v>
      </c>
      <c r="J12" s="20">
        <v>6.5</v>
      </c>
      <c r="K12" s="9">
        <f t="shared" si="1"/>
        <v>7.1</v>
      </c>
      <c r="L12" s="12" t="str">
        <f t="shared" si="2"/>
        <v>B</v>
      </c>
      <c r="M12" s="12">
        <f t="shared" si="3"/>
        <v>3</v>
      </c>
      <c r="N12" s="11" t="str">
        <f t="shared" si="4"/>
        <v>KHÁ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6">
        <v>10</v>
      </c>
      <c r="G13" s="26">
        <v>7.5</v>
      </c>
      <c r="H13" s="21"/>
      <c r="I13" s="19">
        <f t="shared" si="0"/>
        <v>7.5</v>
      </c>
      <c r="J13" s="20">
        <v>5</v>
      </c>
      <c r="K13" s="9">
        <f t="shared" si="1"/>
        <v>6</v>
      </c>
      <c r="L13" s="12" t="str">
        <f t="shared" si="2"/>
        <v>C</v>
      </c>
      <c r="M13" s="12">
        <f t="shared" si="3"/>
        <v>2</v>
      </c>
      <c r="N13" s="11" t="str">
        <f t="shared" si="4"/>
        <v>TB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6">
        <v>10</v>
      </c>
      <c r="G14" s="26">
        <v>8.5</v>
      </c>
      <c r="H14" s="21"/>
      <c r="I14" s="19">
        <f t="shared" si="0"/>
        <v>8.5</v>
      </c>
      <c r="J14" s="20">
        <v>6.5</v>
      </c>
      <c r="K14" s="9">
        <f t="shared" si="1"/>
        <v>7.3</v>
      </c>
      <c r="L14" s="12" t="str">
        <f t="shared" si="2"/>
        <v>B</v>
      </c>
      <c r="M14" s="12">
        <f t="shared" si="3"/>
        <v>3</v>
      </c>
      <c r="N14" s="11" t="str">
        <f t="shared" si="4"/>
        <v>KHÁ</v>
      </c>
      <c r="O14" s="12" t="str">
        <f t="shared" si="5"/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6">
        <v>10</v>
      </c>
      <c r="G15" s="26">
        <v>8</v>
      </c>
      <c r="H15" s="21"/>
      <c r="I15" s="19">
        <f t="shared" si="0"/>
        <v>8</v>
      </c>
      <c r="J15" s="20">
        <v>6</v>
      </c>
      <c r="K15" s="9">
        <f t="shared" si="1"/>
        <v>6.8</v>
      </c>
      <c r="L15" s="12" t="str">
        <f t="shared" si="2"/>
        <v>C</v>
      </c>
      <c r="M15" s="12">
        <f t="shared" si="3"/>
        <v>2</v>
      </c>
      <c r="N15" s="11" t="str">
        <f t="shared" si="4"/>
        <v>TB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6">
        <v>10</v>
      </c>
      <c r="G16" s="26">
        <v>7.5</v>
      </c>
      <c r="H16" s="21"/>
      <c r="I16" s="19">
        <f t="shared" si="0"/>
        <v>7.5</v>
      </c>
      <c r="J16" s="20">
        <v>5</v>
      </c>
      <c r="K16" s="9">
        <f t="shared" si="1"/>
        <v>6</v>
      </c>
      <c r="L16" s="12" t="str">
        <f>IF(OR(F16="",I16=""),"I",IF(J16="","X",IF($K16&gt;=8.5,"A",IF(7&lt;=$K16,"B",IF(5.5&lt;=$K16,"C",IF(4&lt;=$K16,"D","F"))))))</f>
        <v>C</v>
      </c>
      <c r="M16" s="12">
        <f>IF(L16="A",4,IF(L16="B",3,IF(L16="C",2,IF(L16="D",1,0))))</f>
        <v>2</v>
      </c>
      <c r="N16" s="11" t="str">
        <f>IF(L16="A","GIỎI",IF(L16="B","KHÁ",IF(L16="C","TB",IF(L16="D","TB YẾU","KÉM"))))</f>
        <v>TB</v>
      </c>
      <c r="O16" s="12" t="str">
        <f>IF(OR(K16&lt;4,J16&lt;=2),"KHÔNG ĐẠT","ĐẠT")</f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6">
        <v>10</v>
      </c>
      <c r="G17" s="26">
        <v>9</v>
      </c>
      <c r="H17" s="21"/>
      <c r="I17" s="19">
        <f t="shared" si="0"/>
        <v>9</v>
      </c>
      <c r="J17" s="20">
        <v>8.5</v>
      </c>
      <c r="K17" s="9">
        <f t="shared" si="1"/>
        <v>8.8</v>
      </c>
      <c r="L17" s="12" t="str">
        <f t="shared" si="2"/>
        <v>A</v>
      </c>
      <c r="M17" s="12">
        <f t="shared" si="3"/>
        <v>4</v>
      </c>
      <c r="N17" s="11" t="str">
        <f t="shared" si="4"/>
        <v>GIỎI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6">
        <v>10</v>
      </c>
      <c r="G18" s="26">
        <v>8</v>
      </c>
      <c r="H18" s="21"/>
      <c r="I18" s="19">
        <f t="shared" si="0"/>
        <v>8</v>
      </c>
      <c r="J18" s="20">
        <v>8</v>
      </c>
      <c r="K18" s="9">
        <f t="shared" si="1"/>
        <v>8.2</v>
      </c>
      <c r="L18" s="12" t="str">
        <f t="shared" si="2"/>
        <v>B</v>
      </c>
      <c r="M18" s="12">
        <f t="shared" si="3"/>
        <v>3</v>
      </c>
      <c r="N18" s="11" t="str">
        <f t="shared" si="4"/>
        <v>KHÁ</v>
      </c>
      <c r="O18" s="12" t="str">
        <f t="shared" si="5"/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6">
        <v>10</v>
      </c>
      <c r="G19" s="26">
        <v>8.5</v>
      </c>
      <c r="H19" s="21"/>
      <c r="I19" s="19">
        <f t="shared" si="0"/>
        <v>8.5</v>
      </c>
      <c r="J19" s="20">
        <v>6.5</v>
      </c>
      <c r="K19" s="9">
        <f t="shared" si="1"/>
        <v>7.3</v>
      </c>
      <c r="L19" s="12" t="str">
        <f t="shared" si="2"/>
        <v>B</v>
      </c>
      <c r="M19" s="12">
        <f t="shared" si="3"/>
        <v>3</v>
      </c>
      <c r="N19" s="11" t="str">
        <f t="shared" si="4"/>
        <v>KHÁ</v>
      </c>
      <c r="O19" s="12" t="str">
        <f t="shared" si="5"/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6">
        <v>10</v>
      </c>
      <c r="G20" s="26">
        <v>7.5</v>
      </c>
      <c r="H20" s="21"/>
      <c r="I20" s="19">
        <f t="shared" si="0"/>
        <v>7.5</v>
      </c>
      <c r="J20" s="20">
        <v>7.5</v>
      </c>
      <c r="K20" s="9">
        <f t="shared" si="1"/>
        <v>7.8</v>
      </c>
      <c r="L20" s="12" t="str">
        <f t="shared" si="2"/>
        <v>B</v>
      </c>
      <c r="M20" s="12">
        <f t="shared" si="3"/>
        <v>3</v>
      </c>
      <c r="N20" s="11" t="str">
        <f t="shared" si="4"/>
        <v>KHÁ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6">
        <v>10</v>
      </c>
      <c r="G21" s="26">
        <v>8.5</v>
      </c>
      <c r="H21" s="21"/>
      <c r="I21" s="19">
        <f t="shared" si="0"/>
        <v>8.5</v>
      </c>
      <c r="J21" s="20">
        <v>8</v>
      </c>
      <c r="K21" s="9">
        <f t="shared" si="1"/>
        <v>8.3</v>
      </c>
      <c r="L21" s="12" t="str">
        <f t="shared" si="2"/>
        <v>B</v>
      </c>
      <c r="M21" s="12">
        <f t="shared" si="3"/>
        <v>3</v>
      </c>
      <c r="N21" s="11" t="str">
        <f t="shared" si="4"/>
        <v>KHÁ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6">
        <v>10</v>
      </c>
      <c r="G22" s="26">
        <v>7.5</v>
      </c>
      <c r="H22" s="21"/>
      <c r="I22" s="19">
        <f t="shared" si="0"/>
        <v>7.5</v>
      </c>
      <c r="J22" s="20">
        <v>6</v>
      </c>
      <c r="K22" s="9">
        <f t="shared" si="1"/>
        <v>6.7</v>
      </c>
      <c r="L22" s="12" t="str">
        <f t="shared" si="2"/>
        <v>C</v>
      </c>
      <c r="M22" s="12">
        <f t="shared" si="3"/>
        <v>2</v>
      </c>
      <c r="N22" s="11" t="str">
        <f t="shared" si="4"/>
        <v>TB</v>
      </c>
      <c r="O22" s="12" t="str">
        <f t="shared" si="5"/>
        <v>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6">
        <v>10</v>
      </c>
      <c r="G23" s="26">
        <v>8</v>
      </c>
      <c r="H23" s="21"/>
      <c r="I23" s="19">
        <f t="shared" si="0"/>
        <v>8</v>
      </c>
      <c r="J23" s="20">
        <v>6</v>
      </c>
      <c r="K23" s="9">
        <f t="shared" si="1"/>
        <v>6.8</v>
      </c>
      <c r="L23" s="12" t="str">
        <f>IF(OR(F23="",I23=""),"I",IF(J23="","X",IF($K23&gt;=8.5,"A",IF(7&lt;=$K23,"B",IF(5.5&lt;=$K23,"C",IF(4&lt;=$K23,"D","F"))))))</f>
        <v>C</v>
      </c>
      <c r="M23" s="12">
        <f>IF(L23="A",4,IF(L23="B",3,IF(L23="C",2,IF(L23="D",1,0))))</f>
        <v>2</v>
      </c>
      <c r="N23" s="11" t="str">
        <f>IF(L23="A","GIỎI",IF(L23="B","KHÁ",IF(L23="C","TB",IF(L23="D","TB YẾU","KÉM"))))</f>
        <v>TB</v>
      </c>
      <c r="O23" s="12" t="str">
        <f>IF(OR(K23&lt;4,J23&lt;=2),"KHÔNG ĐẠT","ĐẠT")</f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10</v>
      </c>
      <c r="G24" s="26">
        <v>8.5</v>
      </c>
      <c r="H24" s="21"/>
      <c r="I24" s="19">
        <f t="shared" si="0"/>
        <v>8.5</v>
      </c>
      <c r="J24" s="20">
        <v>5.5</v>
      </c>
      <c r="K24" s="9">
        <f t="shared" si="1"/>
        <v>6.6</v>
      </c>
      <c r="L24" s="12" t="str">
        <f>IF(OR(F24="",I24=""),"I",IF(J24="","X",IF($K24&gt;=8.5,"A",IF(7&lt;=$K24,"B",IF(5.5&lt;=$K24,"C",IF(4&lt;=$K24,"D","F"))))))</f>
        <v>C</v>
      </c>
      <c r="M24" s="12">
        <f>IF(L24="A",4,IF(L24="B",3,IF(L24="C",2,IF(L24="D",1,0))))</f>
        <v>2</v>
      </c>
      <c r="N24" s="11" t="str">
        <f>IF(L24="A","GIỎI",IF(L24="B","KHÁ",IF(L24="C","TB",IF(L24="D","TB YẾU","KÉM"))))</f>
        <v>TB</v>
      </c>
      <c r="O24" s="12" t="str">
        <f>IF(OR(K24&lt;4,J24&lt;=2),"KHÔNG ĐẠT","ĐẠT")</f>
        <v>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10</v>
      </c>
      <c r="G25" s="26">
        <v>7.5</v>
      </c>
      <c r="H25" s="21"/>
      <c r="I25" s="19">
        <f t="shared" si="0"/>
        <v>7.5</v>
      </c>
      <c r="J25" s="20">
        <v>6.5</v>
      </c>
      <c r="K25" s="9">
        <f t="shared" si="1"/>
        <v>7.1</v>
      </c>
      <c r="L25" s="12" t="str">
        <f t="shared" si="2"/>
        <v>B</v>
      </c>
      <c r="M25" s="12">
        <f t="shared" si="3"/>
        <v>3</v>
      </c>
      <c r="N25" s="11" t="str">
        <f t="shared" si="4"/>
        <v>KHÁ</v>
      </c>
      <c r="O25" s="12" t="str">
        <f>IF(OR(K25&lt;4,J25&lt;=2),"KHÔNG ĐẠT","ĐẠT")</f>
        <v>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6">
        <v>10</v>
      </c>
      <c r="G26" s="26">
        <v>9</v>
      </c>
      <c r="H26" s="21"/>
      <c r="I26" s="19">
        <f t="shared" si="0"/>
        <v>9</v>
      </c>
      <c r="J26" s="20">
        <v>7.5</v>
      </c>
      <c r="K26" s="9">
        <f t="shared" si="1"/>
        <v>8.1</v>
      </c>
      <c r="L26" s="12" t="str">
        <f t="shared" si="2"/>
        <v>B</v>
      </c>
      <c r="M26" s="12">
        <f t="shared" si="3"/>
        <v>3</v>
      </c>
      <c r="N26" s="11" t="str">
        <f t="shared" si="4"/>
        <v>KHÁ</v>
      </c>
      <c r="O26" s="12" t="str">
        <f t="shared" si="5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6">
        <v>10</v>
      </c>
      <c r="G27" s="26">
        <v>8</v>
      </c>
      <c r="H27" s="21"/>
      <c r="I27" s="19">
        <f t="shared" si="0"/>
        <v>8</v>
      </c>
      <c r="J27" s="20">
        <v>6.5</v>
      </c>
      <c r="K27" s="9">
        <f t="shared" si="1"/>
        <v>7.2</v>
      </c>
      <c r="L27" s="12" t="str">
        <f t="shared" si="2"/>
        <v>B</v>
      </c>
      <c r="M27" s="12">
        <f t="shared" si="3"/>
        <v>3</v>
      </c>
      <c r="N27" s="11" t="str">
        <f t="shared" si="4"/>
        <v>KHÁ</v>
      </c>
      <c r="O27" s="12" t="str">
        <f t="shared" si="5"/>
        <v>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6">
        <v>10</v>
      </c>
      <c r="G28" s="26">
        <v>8</v>
      </c>
      <c r="H28" s="21"/>
      <c r="I28" s="19">
        <f t="shared" si="0"/>
        <v>8</v>
      </c>
      <c r="J28" s="20">
        <v>6</v>
      </c>
      <c r="K28" s="9">
        <f t="shared" si="1"/>
        <v>6.8</v>
      </c>
      <c r="L28" s="12" t="str">
        <f t="shared" si="2"/>
        <v>C</v>
      </c>
      <c r="M28" s="12">
        <f t="shared" si="3"/>
        <v>2</v>
      </c>
      <c r="N28" s="11" t="str">
        <f t="shared" si="4"/>
        <v>TB</v>
      </c>
      <c r="O28" s="12" t="str">
        <f t="shared" si="5"/>
        <v>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6">
        <v>9</v>
      </c>
      <c r="G29" s="26">
        <v>7</v>
      </c>
      <c r="H29" s="21"/>
      <c r="I29" s="19">
        <f t="shared" si="0"/>
        <v>7</v>
      </c>
      <c r="J29" s="20">
        <v>7.5</v>
      </c>
      <c r="K29" s="9">
        <f t="shared" si="1"/>
        <v>7.6</v>
      </c>
      <c r="L29" s="12" t="str">
        <f t="shared" si="2"/>
        <v>B</v>
      </c>
      <c r="M29" s="12">
        <f t="shared" si="3"/>
        <v>3</v>
      </c>
      <c r="N29" s="11" t="str">
        <f t="shared" si="4"/>
        <v>KHÁ</v>
      </c>
      <c r="O29" s="12" t="str">
        <f t="shared" si="5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6">
        <v>10</v>
      </c>
      <c r="G30" s="26">
        <v>9</v>
      </c>
      <c r="H30" s="21"/>
      <c r="I30" s="19">
        <f t="shared" si="0"/>
        <v>9</v>
      </c>
      <c r="J30" s="20">
        <v>6</v>
      </c>
      <c r="K30" s="9">
        <f t="shared" si="1"/>
        <v>7</v>
      </c>
      <c r="L30" s="12" t="str">
        <f t="shared" si="2"/>
        <v>B</v>
      </c>
      <c r="M30" s="12">
        <f t="shared" si="3"/>
        <v>3</v>
      </c>
      <c r="N30" s="11" t="str">
        <f t="shared" si="4"/>
        <v>KHÁ</v>
      </c>
      <c r="O30" s="12" t="str">
        <f t="shared" si="5"/>
        <v>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6">
        <v>10</v>
      </c>
      <c r="G31" s="26">
        <v>8.5</v>
      </c>
      <c r="H31" s="21"/>
      <c r="I31" s="19">
        <f t="shared" si="0"/>
        <v>8.5</v>
      </c>
      <c r="J31" s="19">
        <v>8.5</v>
      </c>
      <c r="K31" s="9">
        <f t="shared" si="1"/>
        <v>8.7</v>
      </c>
      <c r="L31" s="12" t="str">
        <f t="shared" si="2"/>
        <v>A</v>
      </c>
      <c r="M31" s="12">
        <f t="shared" si="3"/>
        <v>4</v>
      </c>
      <c r="N31" s="11" t="str">
        <f t="shared" si="4"/>
        <v>GIỎI</v>
      </c>
      <c r="O31" s="12" t="str">
        <f t="shared" si="5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6">
        <v>9</v>
      </c>
      <c r="G32" s="26">
        <v>6.5</v>
      </c>
      <c r="H32" s="21"/>
      <c r="I32" s="19">
        <f t="shared" si="0"/>
        <v>6.5</v>
      </c>
      <c r="J32" s="20">
        <v>6.5</v>
      </c>
      <c r="K32" s="9">
        <f t="shared" si="1"/>
        <v>6.8</v>
      </c>
      <c r="L32" s="12" t="str">
        <f t="shared" si="2"/>
        <v>C</v>
      </c>
      <c r="M32" s="12">
        <f t="shared" si="3"/>
        <v>2</v>
      </c>
      <c r="N32" s="11" t="str">
        <f t="shared" si="4"/>
        <v>TB</v>
      </c>
      <c r="O32" s="12" t="str">
        <f t="shared" si="5"/>
        <v>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6">
        <v>10</v>
      </c>
      <c r="G33" s="26">
        <v>8.5</v>
      </c>
      <c r="H33" s="21"/>
      <c r="I33" s="19">
        <f t="shared" si="0"/>
        <v>8.5</v>
      </c>
      <c r="J33" s="20">
        <v>7</v>
      </c>
      <c r="K33" s="9">
        <f t="shared" si="1"/>
        <v>7.6</v>
      </c>
      <c r="L33" s="12" t="str">
        <f t="shared" si="2"/>
        <v>B</v>
      </c>
      <c r="M33" s="12">
        <f t="shared" si="3"/>
        <v>3</v>
      </c>
      <c r="N33" s="11" t="str">
        <f t="shared" si="4"/>
        <v>KHÁ</v>
      </c>
      <c r="O33" s="12" t="str">
        <f t="shared" si="5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62" t="s">
        <v>116</v>
      </c>
      <c r="F41" s="62"/>
      <c r="G41" s="62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E41:G41"/>
    <mergeCell ref="H41:J41"/>
    <mergeCell ref="K41:N41"/>
    <mergeCell ref="K35:N35"/>
    <mergeCell ref="B36:E36"/>
    <mergeCell ref="K36:N36"/>
    <mergeCell ref="C37:E37"/>
    <mergeCell ref="H37:J37"/>
    <mergeCell ref="K37:N3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37" right="0.51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9">
      <selection activeCell="S11" sqref="S1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7.42187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110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108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95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6">
        <v>8</v>
      </c>
      <c r="G10" s="26">
        <v>8</v>
      </c>
      <c r="H10" s="21">
        <v>6</v>
      </c>
      <c r="I10" s="19">
        <f>(H10*2+G10)/3</f>
        <v>6.666666666666667</v>
      </c>
      <c r="J10" s="19">
        <v>9</v>
      </c>
      <c r="K10" s="9">
        <f>ROUND((F10+I10*3+J10*6)/10,1)</f>
        <v>8.2</v>
      </c>
      <c r="L10" s="12" t="str">
        <f>IF(OR(F10="",I10=""),"I",IF(J10="","X",IF($K10&gt;=8.5,"A",IF(7&lt;=$K10,"B",IF(5.5&lt;=$K10,"C",IF(4&lt;=$K10,"D","F"))))))</f>
        <v>B</v>
      </c>
      <c r="M10" s="12">
        <f>IF(L10="A",4,IF(L10="B",3,IF(L10="C",2,IF(L10="D",1,0))))</f>
        <v>3</v>
      </c>
      <c r="N10" s="11" t="str">
        <f>IF(L10="A","GIỎI",IF(L10="B","KHÁ",IF(L10="C","TB",IF(L10="D","TB YẾU","KÉM"))))</f>
        <v>KHÁ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6">
        <v>10</v>
      </c>
      <c r="G11" s="26">
        <v>8.5</v>
      </c>
      <c r="H11" s="21">
        <v>7</v>
      </c>
      <c r="I11" s="19">
        <f aca="true" t="shared" si="0" ref="I11:I33">(H11*2+G11)/3</f>
        <v>7.5</v>
      </c>
      <c r="J11" s="20">
        <v>8.5</v>
      </c>
      <c r="K11" s="9">
        <f aca="true" t="shared" si="1" ref="K11:K33">ROUND((F11+I11*3+J11*6)/10,1)</f>
        <v>8.4</v>
      </c>
      <c r="L11" s="12" t="str">
        <f aca="true" t="shared" si="2" ref="L11:L33">IF(OR(F11="",I11=""),"I",IF(J11="","X",IF($K11&gt;=8.5,"A",IF(7&lt;=$K11,"B",IF(5.5&lt;=$K11,"C",IF(4&lt;=$K11,"D","F"))))))</f>
        <v>B</v>
      </c>
      <c r="M11" s="12">
        <f aca="true" t="shared" si="3" ref="M11:M33">IF(L11="A",4,IF(L11="B",3,IF(L11="C",2,IF(L11="D",1,0))))</f>
        <v>3</v>
      </c>
      <c r="N11" s="11" t="str">
        <f aca="true" t="shared" si="4" ref="N11:N33">IF(L11="A","GIỎI",IF(L11="B","KHÁ",IF(L11="C","TB",IF(L11="D","TB YẾU","KÉM"))))</f>
        <v>KHÁ</v>
      </c>
      <c r="O11" s="12" t="str">
        <f aca="true" t="shared" si="5" ref="O11:O33"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6">
        <v>8</v>
      </c>
      <c r="G12" s="26">
        <v>8</v>
      </c>
      <c r="H12" s="21">
        <v>7.5</v>
      </c>
      <c r="I12" s="19">
        <f t="shared" si="0"/>
        <v>7.666666666666667</v>
      </c>
      <c r="J12" s="20">
        <v>8</v>
      </c>
      <c r="K12" s="9">
        <f t="shared" si="1"/>
        <v>7.9</v>
      </c>
      <c r="L12" s="12" t="str">
        <f t="shared" si="2"/>
        <v>B</v>
      </c>
      <c r="M12" s="12">
        <f t="shared" si="3"/>
        <v>3</v>
      </c>
      <c r="N12" s="11" t="str">
        <f t="shared" si="4"/>
        <v>KHÁ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6">
        <v>8</v>
      </c>
      <c r="G13" s="26">
        <v>8</v>
      </c>
      <c r="H13" s="21">
        <v>7.5</v>
      </c>
      <c r="I13" s="19">
        <f t="shared" si="0"/>
        <v>7.666666666666667</v>
      </c>
      <c r="J13" s="20">
        <v>8.5</v>
      </c>
      <c r="K13" s="9">
        <f t="shared" si="1"/>
        <v>8.2</v>
      </c>
      <c r="L13" s="12" t="str">
        <f t="shared" si="2"/>
        <v>B</v>
      </c>
      <c r="M13" s="12">
        <f t="shared" si="3"/>
        <v>3</v>
      </c>
      <c r="N13" s="11" t="str">
        <f t="shared" si="4"/>
        <v>KHÁ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6">
        <v>8</v>
      </c>
      <c r="G14" s="26">
        <v>8</v>
      </c>
      <c r="H14" s="21">
        <v>7.5</v>
      </c>
      <c r="I14" s="19">
        <f t="shared" si="0"/>
        <v>7.666666666666667</v>
      </c>
      <c r="J14" s="20">
        <v>8</v>
      </c>
      <c r="K14" s="9">
        <f t="shared" si="1"/>
        <v>7.9</v>
      </c>
      <c r="L14" s="12" t="str">
        <f t="shared" si="2"/>
        <v>B</v>
      </c>
      <c r="M14" s="12">
        <f t="shared" si="3"/>
        <v>3</v>
      </c>
      <c r="N14" s="11" t="str">
        <f t="shared" si="4"/>
        <v>KHÁ</v>
      </c>
      <c r="O14" s="12" t="str">
        <f t="shared" si="5"/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6">
        <v>8</v>
      </c>
      <c r="G15" s="26">
        <v>8</v>
      </c>
      <c r="H15" s="21">
        <v>7</v>
      </c>
      <c r="I15" s="19">
        <f t="shared" si="0"/>
        <v>7.333333333333333</v>
      </c>
      <c r="J15" s="20">
        <v>8.5</v>
      </c>
      <c r="K15" s="9">
        <f t="shared" si="1"/>
        <v>8.1</v>
      </c>
      <c r="L15" s="12" t="str">
        <f t="shared" si="2"/>
        <v>B</v>
      </c>
      <c r="M15" s="12">
        <f t="shared" si="3"/>
        <v>3</v>
      </c>
      <c r="N15" s="11" t="str">
        <f t="shared" si="4"/>
        <v>KHÁ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6">
        <v>8</v>
      </c>
      <c r="G16" s="26">
        <v>8</v>
      </c>
      <c r="H16" s="21">
        <v>7</v>
      </c>
      <c r="I16" s="19">
        <f t="shared" si="0"/>
        <v>7.333333333333333</v>
      </c>
      <c r="J16" s="20">
        <v>9</v>
      </c>
      <c r="K16" s="9">
        <f t="shared" si="1"/>
        <v>8.4</v>
      </c>
      <c r="L16" s="12" t="str">
        <f>IF(OR(F16="",I16=""),"I",IF(J16="","X",IF($K16&gt;=8.5,"A",IF(7&lt;=$K16,"B",IF(5.5&lt;=$K16,"C",IF(4&lt;=$K16,"D","F"))))))</f>
        <v>B</v>
      </c>
      <c r="M16" s="12">
        <f>IF(L16="A",4,IF(L16="B",3,IF(L16="C",2,IF(L16="D",1,0))))</f>
        <v>3</v>
      </c>
      <c r="N16" s="11" t="str">
        <f>IF(L16="A","GIỎI",IF(L16="B","KHÁ",IF(L16="C","TB",IF(L16="D","TB YẾU","KÉM"))))</f>
        <v>KHÁ</v>
      </c>
      <c r="O16" s="12" t="str">
        <f>IF(OR(K16&lt;4,J16&lt;=2),"KHÔNG ĐẠT","ĐẠT")</f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6">
        <v>10</v>
      </c>
      <c r="G17" s="26">
        <v>9</v>
      </c>
      <c r="H17" s="21">
        <v>9</v>
      </c>
      <c r="I17" s="19">
        <f t="shared" si="0"/>
        <v>9</v>
      </c>
      <c r="J17" s="20">
        <v>8.5</v>
      </c>
      <c r="K17" s="9">
        <f t="shared" si="1"/>
        <v>8.8</v>
      </c>
      <c r="L17" s="12" t="str">
        <f t="shared" si="2"/>
        <v>A</v>
      </c>
      <c r="M17" s="12">
        <f t="shared" si="3"/>
        <v>4</v>
      </c>
      <c r="N17" s="11" t="str">
        <f t="shared" si="4"/>
        <v>GIỎI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6">
        <v>9</v>
      </c>
      <c r="G18" s="26">
        <v>8.5</v>
      </c>
      <c r="H18" s="21">
        <v>8</v>
      </c>
      <c r="I18" s="19">
        <f t="shared" si="0"/>
        <v>8.166666666666666</v>
      </c>
      <c r="J18" s="20">
        <v>8</v>
      </c>
      <c r="K18" s="9">
        <f t="shared" si="1"/>
        <v>8.2</v>
      </c>
      <c r="L18" s="12" t="str">
        <f t="shared" si="2"/>
        <v>B</v>
      </c>
      <c r="M18" s="12">
        <f t="shared" si="3"/>
        <v>3</v>
      </c>
      <c r="N18" s="11" t="str">
        <f t="shared" si="4"/>
        <v>KHÁ</v>
      </c>
      <c r="O18" s="12" t="str">
        <f t="shared" si="5"/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6">
        <v>10</v>
      </c>
      <c r="G19" s="26">
        <v>9</v>
      </c>
      <c r="H19" s="21">
        <v>9</v>
      </c>
      <c r="I19" s="19">
        <f t="shared" si="0"/>
        <v>9</v>
      </c>
      <c r="J19" s="20">
        <v>9.5</v>
      </c>
      <c r="K19" s="9">
        <f t="shared" si="1"/>
        <v>9.4</v>
      </c>
      <c r="L19" s="12" t="str">
        <f t="shared" si="2"/>
        <v>A</v>
      </c>
      <c r="M19" s="12">
        <f t="shared" si="3"/>
        <v>4</v>
      </c>
      <c r="N19" s="11" t="str">
        <f t="shared" si="4"/>
        <v>GIỎI</v>
      </c>
      <c r="O19" s="12" t="str">
        <f t="shared" si="5"/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6">
        <v>8</v>
      </c>
      <c r="G20" s="26">
        <v>8</v>
      </c>
      <c r="H20" s="21">
        <v>7</v>
      </c>
      <c r="I20" s="19">
        <f t="shared" si="0"/>
        <v>7.333333333333333</v>
      </c>
      <c r="J20" s="20">
        <v>7</v>
      </c>
      <c r="K20" s="9">
        <f t="shared" si="1"/>
        <v>7.2</v>
      </c>
      <c r="L20" s="12" t="str">
        <f t="shared" si="2"/>
        <v>B</v>
      </c>
      <c r="M20" s="12">
        <f t="shared" si="3"/>
        <v>3</v>
      </c>
      <c r="N20" s="11" t="str">
        <f t="shared" si="4"/>
        <v>KHÁ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6">
        <v>10</v>
      </c>
      <c r="G21" s="26">
        <v>9</v>
      </c>
      <c r="H21" s="21">
        <v>8</v>
      </c>
      <c r="I21" s="19">
        <f t="shared" si="0"/>
        <v>8.333333333333334</v>
      </c>
      <c r="J21" s="20">
        <v>9.5</v>
      </c>
      <c r="K21" s="9">
        <f t="shared" si="1"/>
        <v>9.2</v>
      </c>
      <c r="L21" s="12" t="str">
        <f t="shared" si="2"/>
        <v>A</v>
      </c>
      <c r="M21" s="12">
        <f t="shared" si="3"/>
        <v>4</v>
      </c>
      <c r="N21" s="11" t="str">
        <f t="shared" si="4"/>
        <v>GIỎI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6">
        <v>8</v>
      </c>
      <c r="G22" s="26">
        <v>8</v>
      </c>
      <c r="H22" s="21">
        <v>7.5</v>
      </c>
      <c r="I22" s="19">
        <f t="shared" si="0"/>
        <v>7.666666666666667</v>
      </c>
      <c r="J22" s="20">
        <v>8</v>
      </c>
      <c r="K22" s="9">
        <f t="shared" si="1"/>
        <v>7.9</v>
      </c>
      <c r="L22" s="12" t="str">
        <f t="shared" si="2"/>
        <v>B</v>
      </c>
      <c r="M22" s="12">
        <f t="shared" si="3"/>
        <v>3</v>
      </c>
      <c r="N22" s="11" t="str">
        <f t="shared" si="4"/>
        <v>KHÁ</v>
      </c>
      <c r="O22" s="12" t="str">
        <f t="shared" si="5"/>
        <v>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6">
        <v>8</v>
      </c>
      <c r="G23" s="26">
        <v>8</v>
      </c>
      <c r="H23" s="21">
        <v>9</v>
      </c>
      <c r="I23" s="19">
        <f t="shared" si="0"/>
        <v>8.666666666666666</v>
      </c>
      <c r="J23" s="20">
        <v>7</v>
      </c>
      <c r="K23" s="9">
        <f t="shared" si="1"/>
        <v>7.6</v>
      </c>
      <c r="L23" s="12" t="str">
        <f>IF(OR(F23="",I23=""),"I",IF(J23="","X",IF($K23&gt;=8.5,"A",IF(7&lt;=$K23,"B",IF(5.5&lt;=$K23,"C",IF(4&lt;=$K23,"D","F"))))))</f>
        <v>B</v>
      </c>
      <c r="M23" s="12">
        <f>IF(L23="A",4,IF(L23="B",3,IF(L23="C",2,IF(L23="D",1,0))))</f>
        <v>3</v>
      </c>
      <c r="N23" s="11" t="str">
        <f>IF(L23="A","GIỎI",IF(L23="B","KHÁ",IF(L23="C","TB",IF(L23="D","TB YẾU","KÉM"))))</f>
        <v>KHÁ</v>
      </c>
      <c r="O23" s="12" t="str">
        <f>IF(OR(K23&lt;4,J23&lt;=2),"KHÔNG ĐẠT","ĐẠT")</f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8</v>
      </c>
      <c r="G24" s="26">
        <v>8</v>
      </c>
      <c r="H24" s="21">
        <v>7</v>
      </c>
      <c r="I24" s="19">
        <f t="shared" si="0"/>
        <v>7.333333333333333</v>
      </c>
      <c r="J24" s="20">
        <v>7.5</v>
      </c>
      <c r="K24" s="9">
        <f t="shared" si="1"/>
        <v>7.5</v>
      </c>
      <c r="L24" s="12" t="str">
        <f>IF(OR(F24="",I24=""),"I",IF(J24="","X",IF($K24&gt;=8.5,"A",IF(7&lt;=$K24,"B",IF(5.5&lt;=$K24,"C",IF(4&lt;=$K24,"D","F"))))))</f>
        <v>B</v>
      </c>
      <c r="M24" s="12">
        <f>IF(L24="A",4,IF(L24="B",3,IF(L24="C",2,IF(L24="D",1,0))))</f>
        <v>3</v>
      </c>
      <c r="N24" s="11" t="str">
        <f>IF(L24="A","GIỎI",IF(L24="B","KHÁ",IF(L24="C","TB",IF(L24="D","TB YẾU","KÉM"))))</f>
        <v>KHÁ</v>
      </c>
      <c r="O24" s="12" t="str">
        <f>IF(OR(K24&lt;4,J24&lt;=2),"KHÔNG ĐẠT","ĐẠT")</f>
        <v>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10</v>
      </c>
      <c r="G25" s="26">
        <v>9</v>
      </c>
      <c r="H25" s="21">
        <v>8.5</v>
      </c>
      <c r="I25" s="19">
        <f t="shared" si="0"/>
        <v>8.666666666666666</v>
      </c>
      <c r="J25" s="20">
        <v>7.5</v>
      </c>
      <c r="K25" s="9">
        <f t="shared" si="1"/>
        <v>8.1</v>
      </c>
      <c r="L25" s="12" t="str">
        <f t="shared" si="2"/>
        <v>B</v>
      </c>
      <c r="M25" s="12">
        <f t="shared" si="3"/>
        <v>3</v>
      </c>
      <c r="N25" s="11" t="str">
        <f t="shared" si="4"/>
        <v>KHÁ</v>
      </c>
      <c r="O25" s="12" t="str">
        <f>IF(OR(K25&lt;4,J25&lt;=2),"KHÔNG ĐẠT","ĐẠT")</f>
        <v>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6">
        <v>8</v>
      </c>
      <c r="G26" s="26">
        <v>9</v>
      </c>
      <c r="H26" s="21">
        <v>9</v>
      </c>
      <c r="I26" s="19">
        <f t="shared" si="0"/>
        <v>9</v>
      </c>
      <c r="J26" s="20">
        <v>7.5</v>
      </c>
      <c r="K26" s="9">
        <f t="shared" si="1"/>
        <v>8</v>
      </c>
      <c r="L26" s="12" t="str">
        <f t="shared" si="2"/>
        <v>B</v>
      </c>
      <c r="M26" s="12">
        <f t="shared" si="3"/>
        <v>3</v>
      </c>
      <c r="N26" s="11" t="str">
        <f t="shared" si="4"/>
        <v>KHÁ</v>
      </c>
      <c r="O26" s="12" t="str">
        <f t="shared" si="5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6">
        <v>10</v>
      </c>
      <c r="G27" s="26">
        <v>9</v>
      </c>
      <c r="H27" s="21">
        <v>9</v>
      </c>
      <c r="I27" s="19">
        <f t="shared" si="0"/>
        <v>9</v>
      </c>
      <c r="J27" s="20">
        <v>8</v>
      </c>
      <c r="K27" s="9">
        <f t="shared" si="1"/>
        <v>8.5</v>
      </c>
      <c r="L27" s="12" t="str">
        <f t="shared" si="2"/>
        <v>A</v>
      </c>
      <c r="M27" s="12">
        <f t="shared" si="3"/>
        <v>4</v>
      </c>
      <c r="N27" s="11" t="str">
        <f t="shared" si="4"/>
        <v>GIỎI</v>
      </c>
      <c r="O27" s="12" t="str">
        <f t="shared" si="5"/>
        <v>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6">
        <v>8</v>
      </c>
      <c r="G28" s="26">
        <v>8</v>
      </c>
      <c r="H28" s="21">
        <v>7</v>
      </c>
      <c r="I28" s="19">
        <f t="shared" si="0"/>
        <v>7.333333333333333</v>
      </c>
      <c r="J28" s="20">
        <v>7.5</v>
      </c>
      <c r="K28" s="9">
        <f t="shared" si="1"/>
        <v>7.5</v>
      </c>
      <c r="L28" s="12" t="str">
        <f t="shared" si="2"/>
        <v>B</v>
      </c>
      <c r="M28" s="12">
        <f t="shared" si="3"/>
        <v>3</v>
      </c>
      <c r="N28" s="11" t="str">
        <f t="shared" si="4"/>
        <v>KHÁ</v>
      </c>
      <c r="O28" s="12" t="str">
        <f t="shared" si="5"/>
        <v>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6">
        <v>8</v>
      </c>
      <c r="G29" s="26">
        <v>8</v>
      </c>
      <c r="H29" s="21">
        <v>8</v>
      </c>
      <c r="I29" s="19">
        <f t="shared" si="0"/>
        <v>8</v>
      </c>
      <c r="J29" s="20">
        <v>8</v>
      </c>
      <c r="K29" s="9">
        <f t="shared" si="1"/>
        <v>8</v>
      </c>
      <c r="L29" s="12" t="str">
        <f t="shared" si="2"/>
        <v>B</v>
      </c>
      <c r="M29" s="12">
        <f t="shared" si="3"/>
        <v>3</v>
      </c>
      <c r="N29" s="11" t="str">
        <f t="shared" si="4"/>
        <v>KHÁ</v>
      </c>
      <c r="O29" s="12" t="str">
        <f t="shared" si="5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6">
        <v>10</v>
      </c>
      <c r="G30" s="26">
        <v>9</v>
      </c>
      <c r="H30" s="21">
        <v>9</v>
      </c>
      <c r="I30" s="19">
        <f t="shared" si="0"/>
        <v>9</v>
      </c>
      <c r="J30" s="20">
        <v>9.5</v>
      </c>
      <c r="K30" s="9">
        <f t="shared" si="1"/>
        <v>9.4</v>
      </c>
      <c r="L30" s="12" t="str">
        <f t="shared" si="2"/>
        <v>A</v>
      </c>
      <c r="M30" s="12">
        <f t="shared" si="3"/>
        <v>4</v>
      </c>
      <c r="N30" s="11" t="str">
        <f t="shared" si="4"/>
        <v>GIỎI</v>
      </c>
      <c r="O30" s="12" t="str">
        <f t="shared" si="5"/>
        <v>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6">
        <v>10</v>
      </c>
      <c r="G31" s="26">
        <v>9</v>
      </c>
      <c r="H31" s="21">
        <v>9</v>
      </c>
      <c r="I31" s="19">
        <f t="shared" si="0"/>
        <v>9</v>
      </c>
      <c r="J31" s="19">
        <v>7.5</v>
      </c>
      <c r="K31" s="9">
        <f t="shared" si="1"/>
        <v>8.2</v>
      </c>
      <c r="L31" s="12" t="str">
        <f t="shared" si="2"/>
        <v>B</v>
      </c>
      <c r="M31" s="12">
        <f t="shared" si="3"/>
        <v>3</v>
      </c>
      <c r="N31" s="11" t="str">
        <f t="shared" si="4"/>
        <v>KHÁ</v>
      </c>
      <c r="O31" s="12" t="str">
        <f t="shared" si="5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6">
        <v>7</v>
      </c>
      <c r="G32" s="26">
        <v>8</v>
      </c>
      <c r="H32" s="21">
        <v>7</v>
      </c>
      <c r="I32" s="19">
        <f t="shared" si="0"/>
        <v>7.333333333333333</v>
      </c>
      <c r="J32" s="20">
        <v>7</v>
      </c>
      <c r="K32" s="9">
        <f t="shared" si="1"/>
        <v>7.1</v>
      </c>
      <c r="L32" s="12" t="str">
        <f t="shared" si="2"/>
        <v>B</v>
      </c>
      <c r="M32" s="12">
        <f t="shared" si="3"/>
        <v>3</v>
      </c>
      <c r="N32" s="11" t="str">
        <f t="shared" si="4"/>
        <v>KHÁ</v>
      </c>
      <c r="O32" s="12" t="str">
        <f t="shared" si="5"/>
        <v>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6">
        <v>10</v>
      </c>
      <c r="G33" s="26">
        <v>9</v>
      </c>
      <c r="H33" s="21">
        <v>9</v>
      </c>
      <c r="I33" s="19">
        <f t="shared" si="0"/>
        <v>9</v>
      </c>
      <c r="J33" s="20">
        <v>9.5</v>
      </c>
      <c r="K33" s="9">
        <f t="shared" si="1"/>
        <v>9.4</v>
      </c>
      <c r="L33" s="12" t="str">
        <f t="shared" si="2"/>
        <v>A</v>
      </c>
      <c r="M33" s="12">
        <f t="shared" si="3"/>
        <v>4</v>
      </c>
      <c r="N33" s="11" t="str">
        <f t="shared" si="4"/>
        <v>GIỎI</v>
      </c>
      <c r="O33" s="12" t="str">
        <f t="shared" si="5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62" t="s">
        <v>116</v>
      </c>
      <c r="F41" s="62"/>
      <c r="G41" s="62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E41:G41"/>
    <mergeCell ref="H41:J41"/>
    <mergeCell ref="K41:N41"/>
    <mergeCell ref="K35:N35"/>
    <mergeCell ref="B36:E36"/>
    <mergeCell ref="K36:N36"/>
    <mergeCell ref="C37:E37"/>
    <mergeCell ref="H37:J37"/>
    <mergeCell ref="K37:N3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41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6">
      <selection activeCell="Q35" sqref="Q35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6.851562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106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112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91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6">
        <v>10</v>
      </c>
      <c r="G10" s="26">
        <v>10</v>
      </c>
      <c r="H10" s="21"/>
      <c r="I10" s="19">
        <f>G10</f>
        <v>10</v>
      </c>
      <c r="J10" s="19">
        <v>7</v>
      </c>
      <c r="K10" s="9">
        <f>ROUND((F10+I10*3+J10*6)/10,1)</f>
        <v>8.2</v>
      </c>
      <c r="L10" s="12" t="str">
        <f>IF(OR(F10="",I10=""),"I",IF(J10="","X",IF($K10&gt;=8.5,"A",IF(7&lt;=$K10,"B",IF(5.5&lt;=$K10,"C",IF(4&lt;=$K10,"D","F"))))))</f>
        <v>B</v>
      </c>
      <c r="M10" s="12">
        <f>IF(L10="A",4,IF(L10="B",3,IF(L10="C",2,IF(L10="D",1,0))))</f>
        <v>3</v>
      </c>
      <c r="N10" s="11" t="str">
        <f>IF(L10="A","GIỎI",IF(L10="B","KHÁ",IF(L10="C","TB",IF(L10="D","TB YẾU","KÉM"))))</f>
        <v>KHÁ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6">
        <v>10</v>
      </c>
      <c r="G11" s="26">
        <v>10</v>
      </c>
      <c r="H11" s="21"/>
      <c r="I11" s="19">
        <f aca="true" t="shared" si="0" ref="I11:I33">G11</f>
        <v>10</v>
      </c>
      <c r="J11" s="20">
        <v>7</v>
      </c>
      <c r="K11" s="9">
        <f aca="true" t="shared" si="1" ref="K11:K33">ROUND((F11+I11*3+J11*6)/10,1)</f>
        <v>8.2</v>
      </c>
      <c r="L11" s="12" t="str">
        <f aca="true" t="shared" si="2" ref="L11:L33">IF(OR(F11="",I11=""),"I",IF(J11="","X",IF($K11&gt;=8.5,"A",IF(7&lt;=$K11,"B",IF(5.5&lt;=$K11,"C",IF(4&lt;=$K11,"D","F"))))))</f>
        <v>B</v>
      </c>
      <c r="M11" s="12">
        <f aca="true" t="shared" si="3" ref="M11:M33">IF(L11="A",4,IF(L11="B",3,IF(L11="C",2,IF(L11="D",1,0))))</f>
        <v>3</v>
      </c>
      <c r="N11" s="11" t="str">
        <f aca="true" t="shared" si="4" ref="N11:N33">IF(L11="A","GIỎI",IF(L11="B","KHÁ",IF(L11="C","TB",IF(L11="D","TB YẾU","KÉM"))))</f>
        <v>KHÁ</v>
      </c>
      <c r="O11" s="12" t="str">
        <f aca="true" t="shared" si="5" ref="O11:O33"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21" s="16" customFormat="1" ht="19.5" customHeight="1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6">
        <v>8</v>
      </c>
      <c r="G12" s="26">
        <v>9</v>
      </c>
      <c r="H12" s="21"/>
      <c r="I12" s="19">
        <f t="shared" si="0"/>
        <v>9</v>
      </c>
      <c r="J12" s="20">
        <v>8</v>
      </c>
      <c r="K12" s="9">
        <f t="shared" si="1"/>
        <v>8.3</v>
      </c>
      <c r="L12" s="12" t="str">
        <f t="shared" si="2"/>
        <v>B</v>
      </c>
      <c r="M12" s="12">
        <f t="shared" si="3"/>
        <v>3</v>
      </c>
      <c r="N12" s="11" t="str">
        <f t="shared" si="4"/>
        <v>KHÁ</v>
      </c>
      <c r="O12" s="12" t="str">
        <f t="shared" si="5"/>
        <v>ĐẠT</v>
      </c>
      <c r="P12" s="24"/>
      <c r="Q12" s="23"/>
      <c r="R12" s="23"/>
      <c r="S12" s="23"/>
      <c r="T12" s="23"/>
      <c r="U12" s="23"/>
    </row>
    <row r="13" spans="1:21" s="16" customFormat="1" ht="19.5" customHeight="1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6">
        <v>10</v>
      </c>
      <c r="G13" s="26">
        <v>10</v>
      </c>
      <c r="H13" s="21"/>
      <c r="I13" s="19">
        <f t="shared" si="0"/>
        <v>10</v>
      </c>
      <c r="J13" s="20">
        <v>8</v>
      </c>
      <c r="K13" s="9">
        <f t="shared" si="1"/>
        <v>8.8</v>
      </c>
      <c r="L13" s="12" t="str">
        <f t="shared" si="2"/>
        <v>A</v>
      </c>
      <c r="M13" s="12">
        <f t="shared" si="3"/>
        <v>4</v>
      </c>
      <c r="N13" s="11" t="str">
        <f t="shared" si="4"/>
        <v>GIỎI</v>
      </c>
      <c r="O13" s="12" t="str">
        <f t="shared" si="5"/>
        <v>ĐẠT</v>
      </c>
      <c r="P13" s="24"/>
      <c r="Q13" s="23"/>
      <c r="R13" s="23"/>
      <c r="S13" s="23"/>
      <c r="T13" s="23"/>
      <c r="U13" s="23"/>
    </row>
    <row r="14" spans="1:21" s="16" customFormat="1" ht="19.5" customHeight="1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6">
        <v>8</v>
      </c>
      <c r="G14" s="26">
        <v>9</v>
      </c>
      <c r="H14" s="21"/>
      <c r="I14" s="19">
        <f t="shared" si="0"/>
        <v>9</v>
      </c>
      <c r="J14" s="20">
        <v>8</v>
      </c>
      <c r="K14" s="9">
        <f t="shared" si="1"/>
        <v>8.3</v>
      </c>
      <c r="L14" s="12" t="str">
        <f t="shared" si="2"/>
        <v>B</v>
      </c>
      <c r="M14" s="12">
        <f t="shared" si="3"/>
        <v>3</v>
      </c>
      <c r="N14" s="11" t="str">
        <f t="shared" si="4"/>
        <v>KHÁ</v>
      </c>
      <c r="O14" s="12" t="str">
        <f t="shared" si="5"/>
        <v>ĐẠT</v>
      </c>
      <c r="P14" s="24"/>
      <c r="Q14" s="23"/>
      <c r="R14" s="23"/>
      <c r="S14" s="23"/>
      <c r="T14" s="23"/>
      <c r="U14" s="23"/>
    </row>
    <row r="15" spans="1:21" s="16" customFormat="1" ht="19.5" customHeight="1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6">
        <v>10</v>
      </c>
      <c r="G15" s="26">
        <v>10</v>
      </c>
      <c r="H15" s="21"/>
      <c r="I15" s="19">
        <f t="shared" si="0"/>
        <v>10</v>
      </c>
      <c r="J15" s="20">
        <v>8</v>
      </c>
      <c r="K15" s="9">
        <f t="shared" si="1"/>
        <v>8.8</v>
      </c>
      <c r="L15" s="12" t="str">
        <f t="shared" si="2"/>
        <v>A</v>
      </c>
      <c r="M15" s="12">
        <f t="shared" si="3"/>
        <v>4</v>
      </c>
      <c r="N15" s="11" t="str">
        <f t="shared" si="4"/>
        <v>GIỎI</v>
      </c>
      <c r="O15" s="12" t="str">
        <f t="shared" si="5"/>
        <v>ĐẠT</v>
      </c>
      <c r="P15" s="24"/>
      <c r="Q15" s="23"/>
      <c r="R15" s="23"/>
      <c r="S15" s="23"/>
      <c r="T15" s="23"/>
      <c r="U15" s="23"/>
    </row>
    <row r="16" spans="1:21" s="16" customFormat="1" ht="19.5" customHeight="1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6">
        <v>10</v>
      </c>
      <c r="G16" s="26">
        <v>10</v>
      </c>
      <c r="H16" s="21"/>
      <c r="I16" s="19">
        <f t="shared" si="0"/>
        <v>10</v>
      </c>
      <c r="J16" s="20">
        <v>7</v>
      </c>
      <c r="K16" s="9">
        <f t="shared" si="1"/>
        <v>8.2</v>
      </c>
      <c r="L16" s="12" t="str">
        <f>IF(OR(F16="",I16=""),"I",IF(J16="","X",IF($K16&gt;=8.5,"A",IF(7&lt;=$K16,"B",IF(5.5&lt;=$K16,"C",IF(4&lt;=$K16,"D","F"))))))</f>
        <v>B</v>
      </c>
      <c r="M16" s="12">
        <f>IF(L16="A",4,IF(L16="B",3,IF(L16="C",2,IF(L16="D",1,0))))</f>
        <v>3</v>
      </c>
      <c r="N16" s="11" t="str">
        <f>IF(L16="A","GIỎI",IF(L16="B","KHÁ",IF(L16="C","TB",IF(L16="D","TB YẾU","KÉM"))))</f>
        <v>KHÁ</v>
      </c>
      <c r="O16" s="12" t="str">
        <f>IF(OR(K16&lt;4,J16&lt;=2),"KHÔNG ĐẠT","ĐẠT")</f>
        <v>ĐẠT</v>
      </c>
      <c r="P16" s="24"/>
      <c r="Q16" s="23"/>
      <c r="R16" s="23"/>
      <c r="S16" s="23"/>
      <c r="T16" s="23"/>
      <c r="U16" s="23"/>
    </row>
    <row r="17" spans="1:21" s="16" customFormat="1" ht="19.5" customHeight="1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6">
        <v>10</v>
      </c>
      <c r="G17" s="26">
        <v>10</v>
      </c>
      <c r="H17" s="21"/>
      <c r="I17" s="19">
        <f t="shared" si="0"/>
        <v>10</v>
      </c>
      <c r="J17" s="20">
        <v>9</v>
      </c>
      <c r="K17" s="9">
        <f t="shared" si="1"/>
        <v>9.4</v>
      </c>
      <c r="L17" s="12" t="str">
        <f t="shared" si="2"/>
        <v>A</v>
      </c>
      <c r="M17" s="12">
        <f t="shared" si="3"/>
        <v>4</v>
      </c>
      <c r="N17" s="11" t="str">
        <f t="shared" si="4"/>
        <v>GIỎI</v>
      </c>
      <c r="O17" s="12" t="str">
        <f t="shared" si="5"/>
        <v>ĐẠT</v>
      </c>
      <c r="P17" s="24"/>
      <c r="Q17" s="23"/>
      <c r="R17" s="23"/>
      <c r="S17" s="23"/>
      <c r="T17" s="23"/>
      <c r="U17" s="23"/>
    </row>
    <row r="18" spans="1:21" s="16" customFormat="1" ht="19.5" customHeight="1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6">
        <v>10</v>
      </c>
      <c r="G18" s="26">
        <v>10</v>
      </c>
      <c r="H18" s="21"/>
      <c r="I18" s="19">
        <f t="shared" si="0"/>
        <v>10</v>
      </c>
      <c r="J18" s="20">
        <v>9</v>
      </c>
      <c r="K18" s="9">
        <f t="shared" si="1"/>
        <v>9.4</v>
      </c>
      <c r="L18" s="12" t="str">
        <f t="shared" si="2"/>
        <v>A</v>
      </c>
      <c r="M18" s="12">
        <f t="shared" si="3"/>
        <v>4</v>
      </c>
      <c r="N18" s="11" t="str">
        <f t="shared" si="4"/>
        <v>GIỎI</v>
      </c>
      <c r="O18" s="12" t="str">
        <f t="shared" si="5"/>
        <v>ĐẠT</v>
      </c>
      <c r="P18" s="24"/>
      <c r="Q18" s="23"/>
      <c r="R18" s="23"/>
      <c r="S18" s="23"/>
      <c r="T18" s="23"/>
      <c r="U18" s="23"/>
    </row>
    <row r="19" spans="1:21" s="16" customFormat="1" ht="19.5" customHeight="1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6">
        <v>10</v>
      </c>
      <c r="G19" s="26">
        <v>10</v>
      </c>
      <c r="H19" s="21"/>
      <c r="I19" s="19">
        <f t="shared" si="0"/>
        <v>10</v>
      </c>
      <c r="J19" s="20">
        <v>9</v>
      </c>
      <c r="K19" s="9">
        <f t="shared" si="1"/>
        <v>9.4</v>
      </c>
      <c r="L19" s="12" t="str">
        <f t="shared" si="2"/>
        <v>A</v>
      </c>
      <c r="M19" s="12">
        <f t="shared" si="3"/>
        <v>4</v>
      </c>
      <c r="N19" s="11" t="str">
        <f t="shared" si="4"/>
        <v>GIỎI</v>
      </c>
      <c r="O19" s="12" t="str">
        <f t="shared" si="5"/>
        <v>ĐẠT</v>
      </c>
      <c r="P19" s="24"/>
      <c r="Q19" s="23"/>
      <c r="R19" s="23"/>
      <c r="S19" s="23"/>
      <c r="T19" s="23"/>
      <c r="U19" s="23"/>
    </row>
    <row r="20" spans="1:21" s="16" customFormat="1" ht="19.5" customHeight="1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6">
        <v>10</v>
      </c>
      <c r="G20" s="26">
        <v>10</v>
      </c>
      <c r="H20" s="21"/>
      <c r="I20" s="19">
        <f t="shared" si="0"/>
        <v>10</v>
      </c>
      <c r="J20" s="20">
        <v>8</v>
      </c>
      <c r="K20" s="9">
        <f t="shared" si="1"/>
        <v>8.8</v>
      </c>
      <c r="L20" s="12" t="str">
        <f t="shared" si="2"/>
        <v>A</v>
      </c>
      <c r="M20" s="12">
        <f t="shared" si="3"/>
        <v>4</v>
      </c>
      <c r="N20" s="11" t="str">
        <f t="shared" si="4"/>
        <v>GIỎI</v>
      </c>
      <c r="O20" s="12" t="str">
        <f t="shared" si="5"/>
        <v>ĐẠT</v>
      </c>
      <c r="P20" s="24"/>
      <c r="Q20" s="23"/>
      <c r="R20" s="23"/>
      <c r="S20" s="23"/>
      <c r="T20" s="23"/>
      <c r="U20" s="23"/>
    </row>
    <row r="21" spans="1:21" s="16" customFormat="1" ht="19.5" customHeight="1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6">
        <v>10</v>
      </c>
      <c r="G21" s="26">
        <v>10</v>
      </c>
      <c r="H21" s="21"/>
      <c r="I21" s="19">
        <f t="shared" si="0"/>
        <v>10</v>
      </c>
      <c r="J21" s="20">
        <v>8</v>
      </c>
      <c r="K21" s="9">
        <f t="shared" si="1"/>
        <v>8.8</v>
      </c>
      <c r="L21" s="12" t="str">
        <f t="shared" si="2"/>
        <v>A</v>
      </c>
      <c r="M21" s="12">
        <f t="shared" si="3"/>
        <v>4</v>
      </c>
      <c r="N21" s="11" t="str">
        <f t="shared" si="4"/>
        <v>GIỎI</v>
      </c>
      <c r="O21" s="12" t="str">
        <f t="shared" si="5"/>
        <v>ĐẠT</v>
      </c>
      <c r="P21" s="24"/>
      <c r="Q21" s="23"/>
      <c r="R21" s="23"/>
      <c r="S21" s="23"/>
      <c r="T21" s="23"/>
      <c r="U21" s="23"/>
    </row>
    <row r="22" spans="1:21" s="16" customFormat="1" ht="19.5" customHeight="1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6">
        <v>10</v>
      </c>
      <c r="G22" s="26">
        <v>10</v>
      </c>
      <c r="H22" s="21"/>
      <c r="I22" s="19">
        <f t="shared" si="0"/>
        <v>10</v>
      </c>
      <c r="J22" s="20">
        <v>8</v>
      </c>
      <c r="K22" s="9">
        <f t="shared" si="1"/>
        <v>8.8</v>
      </c>
      <c r="L22" s="12" t="str">
        <f t="shared" si="2"/>
        <v>A</v>
      </c>
      <c r="M22" s="12">
        <f t="shared" si="3"/>
        <v>4</v>
      </c>
      <c r="N22" s="11" t="str">
        <f t="shared" si="4"/>
        <v>GIỎI</v>
      </c>
      <c r="O22" s="12" t="str">
        <f t="shared" si="5"/>
        <v>ĐẠT</v>
      </c>
      <c r="P22" s="24"/>
      <c r="Q22" s="23"/>
      <c r="R22" s="23"/>
      <c r="S22" s="23"/>
      <c r="T22" s="23"/>
      <c r="U22" s="23"/>
    </row>
    <row r="23" spans="1:21" s="16" customFormat="1" ht="19.5" customHeight="1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6">
        <v>10</v>
      </c>
      <c r="G23" s="26">
        <v>10</v>
      </c>
      <c r="H23" s="21"/>
      <c r="I23" s="19">
        <f t="shared" si="0"/>
        <v>10</v>
      </c>
      <c r="J23" s="20">
        <v>9</v>
      </c>
      <c r="K23" s="9">
        <f t="shared" si="1"/>
        <v>9.4</v>
      </c>
      <c r="L23" s="12" t="str">
        <f>IF(OR(F23="",I23=""),"I",IF(J23="","X",IF($K23&gt;=8.5,"A",IF(7&lt;=$K23,"B",IF(5.5&lt;=$K23,"C",IF(4&lt;=$K23,"D","F"))))))</f>
        <v>A</v>
      </c>
      <c r="M23" s="12">
        <f>IF(L23="A",4,IF(L23="B",3,IF(L23="C",2,IF(L23="D",1,0))))</f>
        <v>4</v>
      </c>
      <c r="N23" s="11" t="str">
        <f>IF(L23="A","GIỎI",IF(L23="B","KHÁ",IF(L23="C","TB",IF(L23="D","TB YẾU","KÉM"))))</f>
        <v>GIỎI</v>
      </c>
      <c r="O23" s="12" t="str">
        <f>IF(OR(K23&lt;4,J23&lt;=2),"KHÔNG ĐẠT","ĐẠT")</f>
        <v>ĐẠT</v>
      </c>
      <c r="P23" s="24"/>
      <c r="Q23" s="23"/>
      <c r="R23" s="23"/>
      <c r="S23" s="23"/>
      <c r="T23" s="23"/>
      <c r="U23" s="23"/>
    </row>
    <row r="24" spans="1:21" s="16" customFormat="1" ht="19.5" customHeight="1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6">
        <v>8</v>
      </c>
      <c r="G24" s="26">
        <v>9</v>
      </c>
      <c r="H24" s="21"/>
      <c r="I24" s="19">
        <f t="shared" si="0"/>
        <v>9</v>
      </c>
      <c r="J24" s="20">
        <v>5</v>
      </c>
      <c r="K24" s="9">
        <f t="shared" si="1"/>
        <v>6.5</v>
      </c>
      <c r="L24" s="12" t="str">
        <f>IF(OR(F24="",I24=""),"I",IF(J24="","X",IF($K24&gt;=8.5,"A",IF(7&lt;=$K24,"B",IF(5.5&lt;=$K24,"C",IF(4&lt;=$K24,"D","F"))))))</f>
        <v>C</v>
      </c>
      <c r="M24" s="12">
        <f>IF(L24="A",4,IF(L24="B",3,IF(L24="C",2,IF(L24="D",1,0))))</f>
        <v>2</v>
      </c>
      <c r="N24" s="11" t="str">
        <f>IF(L24="A","GIỎI",IF(L24="B","KHÁ",IF(L24="C","TB",IF(L24="D","TB YẾU","KÉM"))))</f>
        <v>TB</v>
      </c>
      <c r="O24" s="12" t="str">
        <f>IF(OR(K24&lt;4,J24&lt;=2),"KHÔNG ĐẠT","ĐẠT")</f>
        <v>ĐẠT</v>
      </c>
      <c r="P24" s="24"/>
      <c r="Q24" s="23"/>
      <c r="R24" s="23"/>
      <c r="S24" s="23"/>
      <c r="T24" s="23"/>
      <c r="U24" s="23"/>
    </row>
    <row r="25" spans="1:21" s="16" customFormat="1" ht="19.5" customHeight="1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6">
        <v>10</v>
      </c>
      <c r="G25" s="26">
        <v>10</v>
      </c>
      <c r="H25" s="21"/>
      <c r="I25" s="19">
        <f t="shared" si="0"/>
        <v>10</v>
      </c>
      <c r="J25" s="20">
        <v>9</v>
      </c>
      <c r="K25" s="9">
        <f t="shared" si="1"/>
        <v>9.4</v>
      </c>
      <c r="L25" s="12" t="str">
        <f t="shared" si="2"/>
        <v>A</v>
      </c>
      <c r="M25" s="12">
        <f t="shared" si="3"/>
        <v>4</v>
      </c>
      <c r="N25" s="11" t="str">
        <f t="shared" si="4"/>
        <v>GIỎI</v>
      </c>
      <c r="O25" s="12" t="str">
        <f>IF(OR(K25&lt;4,J25&lt;=2),"KHÔNG ĐẠT","ĐẠT")</f>
        <v>ĐẠT</v>
      </c>
      <c r="P25" s="24"/>
      <c r="Q25" s="23"/>
      <c r="R25" s="23"/>
      <c r="S25" s="23"/>
      <c r="T25" s="23"/>
      <c r="U25" s="23"/>
    </row>
    <row r="26" spans="1:21" s="16" customFormat="1" ht="19.5" customHeight="1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6">
        <v>10</v>
      </c>
      <c r="G26" s="26">
        <v>10</v>
      </c>
      <c r="H26" s="21"/>
      <c r="I26" s="19">
        <f t="shared" si="0"/>
        <v>10</v>
      </c>
      <c r="J26" s="20">
        <v>8</v>
      </c>
      <c r="K26" s="9">
        <f t="shared" si="1"/>
        <v>8.8</v>
      </c>
      <c r="L26" s="12" t="str">
        <f t="shared" si="2"/>
        <v>A</v>
      </c>
      <c r="M26" s="12">
        <f t="shared" si="3"/>
        <v>4</v>
      </c>
      <c r="N26" s="11" t="str">
        <f t="shared" si="4"/>
        <v>GIỎI</v>
      </c>
      <c r="O26" s="12" t="str">
        <f t="shared" si="5"/>
        <v>ĐẠT</v>
      </c>
      <c r="P26" s="24"/>
      <c r="Q26" s="23"/>
      <c r="R26" s="23"/>
      <c r="S26" s="23"/>
      <c r="T26" s="23"/>
      <c r="U26" s="23"/>
    </row>
    <row r="27" spans="1:21" s="16" customFormat="1" ht="19.5" customHeight="1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6">
        <v>10</v>
      </c>
      <c r="G27" s="26">
        <v>10</v>
      </c>
      <c r="H27" s="21"/>
      <c r="I27" s="19">
        <f t="shared" si="0"/>
        <v>10</v>
      </c>
      <c r="J27" s="20">
        <v>8</v>
      </c>
      <c r="K27" s="9">
        <f t="shared" si="1"/>
        <v>8.8</v>
      </c>
      <c r="L27" s="12" t="str">
        <f t="shared" si="2"/>
        <v>A</v>
      </c>
      <c r="M27" s="12">
        <f t="shared" si="3"/>
        <v>4</v>
      </c>
      <c r="N27" s="11" t="str">
        <f t="shared" si="4"/>
        <v>GIỎI</v>
      </c>
      <c r="O27" s="12" t="str">
        <f t="shared" si="5"/>
        <v>ĐẠT</v>
      </c>
      <c r="P27" s="24"/>
      <c r="Q27" s="23"/>
      <c r="R27" s="23"/>
      <c r="S27" s="23"/>
      <c r="T27" s="23"/>
      <c r="U27" s="23"/>
    </row>
    <row r="28" spans="1:21" s="16" customFormat="1" ht="19.5" customHeight="1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6">
        <v>10</v>
      </c>
      <c r="G28" s="26">
        <v>10</v>
      </c>
      <c r="H28" s="21"/>
      <c r="I28" s="19">
        <f t="shared" si="0"/>
        <v>10</v>
      </c>
      <c r="J28" s="20">
        <v>7</v>
      </c>
      <c r="K28" s="9">
        <f t="shared" si="1"/>
        <v>8.2</v>
      </c>
      <c r="L28" s="12" t="str">
        <f t="shared" si="2"/>
        <v>B</v>
      </c>
      <c r="M28" s="12">
        <f t="shared" si="3"/>
        <v>3</v>
      </c>
      <c r="N28" s="11" t="str">
        <f t="shared" si="4"/>
        <v>KHÁ</v>
      </c>
      <c r="O28" s="12" t="str">
        <f t="shared" si="5"/>
        <v>ĐẠT</v>
      </c>
      <c r="P28" s="24"/>
      <c r="Q28" s="23"/>
      <c r="R28" s="23"/>
      <c r="S28" s="23"/>
      <c r="T28" s="23"/>
      <c r="U28" s="23"/>
    </row>
    <row r="29" spans="1:21" s="16" customFormat="1" ht="19.5" customHeight="1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6">
        <v>10</v>
      </c>
      <c r="G29" s="26">
        <v>10</v>
      </c>
      <c r="H29" s="21"/>
      <c r="I29" s="19">
        <f t="shared" si="0"/>
        <v>10</v>
      </c>
      <c r="J29" s="20">
        <v>9</v>
      </c>
      <c r="K29" s="9">
        <f t="shared" si="1"/>
        <v>9.4</v>
      </c>
      <c r="L29" s="12" t="str">
        <f t="shared" si="2"/>
        <v>A</v>
      </c>
      <c r="M29" s="12">
        <f t="shared" si="3"/>
        <v>4</v>
      </c>
      <c r="N29" s="11" t="str">
        <f t="shared" si="4"/>
        <v>GIỎI</v>
      </c>
      <c r="O29" s="12" t="str">
        <f t="shared" si="5"/>
        <v>ĐẠT</v>
      </c>
      <c r="P29" s="24"/>
      <c r="Q29" s="23"/>
      <c r="R29" s="24"/>
      <c r="S29" s="24"/>
      <c r="T29" s="23"/>
      <c r="U29" s="24"/>
    </row>
    <row r="30" spans="1:21" s="16" customFormat="1" ht="19.5" customHeight="1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6">
        <v>10</v>
      </c>
      <c r="G30" s="26">
        <v>10</v>
      </c>
      <c r="H30" s="21"/>
      <c r="I30" s="19">
        <f t="shared" si="0"/>
        <v>10</v>
      </c>
      <c r="J30" s="20">
        <v>8</v>
      </c>
      <c r="K30" s="9">
        <f t="shared" si="1"/>
        <v>8.8</v>
      </c>
      <c r="L30" s="12" t="str">
        <f t="shared" si="2"/>
        <v>A</v>
      </c>
      <c r="M30" s="12">
        <f t="shared" si="3"/>
        <v>4</v>
      </c>
      <c r="N30" s="11" t="str">
        <f t="shared" si="4"/>
        <v>GIỎI</v>
      </c>
      <c r="O30" s="12" t="str">
        <f t="shared" si="5"/>
        <v>ĐẠT</v>
      </c>
      <c r="P30" s="24"/>
      <c r="Q30" s="23"/>
      <c r="R30" s="24"/>
      <c r="S30" s="24"/>
      <c r="T30" s="23"/>
      <c r="U30" s="24"/>
    </row>
    <row r="31" spans="1:21" s="16" customFormat="1" ht="19.5" customHeight="1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6">
        <v>10</v>
      </c>
      <c r="G31" s="26">
        <v>10</v>
      </c>
      <c r="H31" s="21"/>
      <c r="I31" s="19">
        <f t="shared" si="0"/>
        <v>10</v>
      </c>
      <c r="J31" s="19">
        <v>8</v>
      </c>
      <c r="K31" s="9">
        <f t="shared" si="1"/>
        <v>8.8</v>
      </c>
      <c r="L31" s="12" t="str">
        <f t="shared" si="2"/>
        <v>A</v>
      </c>
      <c r="M31" s="12">
        <f t="shared" si="3"/>
        <v>4</v>
      </c>
      <c r="N31" s="11" t="str">
        <f t="shared" si="4"/>
        <v>GIỎI</v>
      </c>
      <c r="O31" s="12" t="str">
        <f t="shared" si="5"/>
        <v>ĐẠT</v>
      </c>
      <c r="P31" s="24"/>
      <c r="Q31" s="23"/>
      <c r="R31" s="24"/>
      <c r="S31" s="24"/>
      <c r="T31" s="23"/>
      <c r="U31" s="24"/>
    </row>
    <row r="32" spans="1:21" s="16" customFormat="1" ht="19.5" customHeight="1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6">
        <v>8</v>
      </c>
      <c r="G32" s="26">
        <v>9</v>
      </c>
      <c r="H32" s="21"/>
      <c r="I32" s="19">
        <f t="shared" si="0"/>
        <v>9</v>
      </c>
      <c r="J32" s="20">
        <v>5</v>
      </c>
      <c r="K32" s="9">
        <f t="shared" si="1"/>
        <v>6.5</v>
      </c>
      <c r="L32" s="12" t="str">
        <f t="shared" si="2"/>
        <v>C</v>
      </c>
      <c r="M32" s="12">
        <f t="shared" si="3"/>
        <v>2</v>
      </c>
      <c r="N32" s="11" t="str">
        <f t="shared" si="4"/>
        <v>TB</v>
      </c>
      <c r="O32" s="12" t="str">
        <f t="shared" si="5"/>
        <v>ĐẠT</v>
      </c>
      <c r="P32" s="24"/>
      <c r="Q32" s="23"/>
      <c r="R32" s="24"/>
      <c r="S32" s="24"/>
      <c r="T32" s="23"/>
      <c r="U32" s="24"/>
    </row>
    <row r="33" spans="1:21" s="16" customFormat="1" ht="19.5" customHeight="1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6">
        <v>10</v>
      </c>
      <c r="G33" s="26">
        <v>10</v>
      </c>
      <c r="H33" s="21"/>
      <c r="I33" s="19">
        <f t="shared" si="0"/>
        <v>10</v>
      </c>
      <c r="J33" s="20">
        <v>9</v>
      </c>
      <c r="K33" s="9">
        <f t="shared" si="1"/>
        <v>9.4</v>
      </c>
      <c r="L33" s="12" t="str">
        <f t="shared" si="2"/>
        <v>A</v>
      </c>
      <c r="M33" s="12">
        <f t="shared" si="3"/>
        <v>4</v>
      </c>
      <c r="N33" s="11" t="str">
        <f t="shared" si="4"/>
        <v>GIỎI</v>
      </c>
      <c r="O33" s="12" t="str">
        <f t="shared" si="5"/>
        <v>ĐẠT</v>
      </c>
      <c r="P33" s="24"/>
      <c r="Q33" s="23"/>
      <c r="R33" s="24"/>
      <c r="S33" s="24"/>
      <c r="T33" s="23"/>
      <c r="U33" s="24"/>
    </row>
    <row r="34" spans="1:15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1"/>
      <c r="O34" s="1"/>
    </row>
    <row r="35" spans="1:15" ht="16.5">
      <c r="A35" s="1"/>
      <c r="B35" s="6" t="s">
        <v>98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1"/>
    </row>
    <row r="36" spans="1:15" ht="15.75">
      <c r="A36" s="1"/>
      <c r="B36" s="43" t="s">
        <v>92</v>
      </c>
      <c r="C36" s="43"/>
      <c r="D36" s="43"/>
      <c r="E36" s="43"/>
      <c r="F36" s="7" t="s">
        <v>28</v>
      </c>
      <c r="G36" s="7"/>
      <c r="I36" s="30" t="s">
        <v>99</v>
      </c>
      <c r="J36" s="30"/>
      <c r="K36" s="43" t="s">
        <v>94</v>
      </c>
      <c r="L36" s="43"/>
      <c r="M36" s="43"/>
      <c r="N36" s="43"/>
      <c r="O36" s="1"/>
    </row>
    <row r="37" spans="1:15" ht="15.75">
      <c r="A37" s="1"/>
      <c r="B37" s="1"/>
      <c r="C37" s="53"/>
      <c r="D37" s="53"/>
      <c r="E37" s="53"/>
      <c r="F37" s="1"/>
      <c r="G37" s="1"/>
      <c r="H37" s="51"/>
      <c r="I37" s="51"/>
      <c r="J37" s="51"/>
      <c r="K37" s="51"/>
      <c r="L37" s="51"/>
      <c r="M37" s="51"/>
      <c r="N37" s="51"/>
      <c r="O37" s="1"/>
    </row>
    <row r="38" spans="1:15" ht="15.75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</row>
    <row r="41" spans="1:15" ht="15.75">
      <c r="A41" s="1"/>
      <c r="B41" s="1"/>
      <c r="C41" s="7" t="s">
        <v>93</v>
      </c>
      <c r="D41" s="7"/>
      <c r="E41" s="62" t="s">
        <v>116</v>
      </c>
      <c r="F41" s="62"/>
      <c r="G41" s="62"/>
      <c r="H41" s="43" t="s">
        <v>97</v>
      </c>
      <c r="I41" s="43"/>
      <c r="J41" s="43"/>
      <c r="K41" s="43" t="s">
        <v>117</v>
      </c>
      <c r="L41" s="43"/>
      <c r="M41" s="43"/>
      <c r="N41" s="43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/>
      <c r="M42" s="3"/>
      <c r="N42" s="1"/>
      <c r="O42" s="1"/>
    </row>
  </sheetData>
  <sheetProtection/>
  <mergeCells count="25">
    <mergeCell ref="E41:G41"/>
    <mergeCell ref="H41:J41"/>
    <mergeCell ref="K41:N41"/>
    <mergeCell ref="K35:N35"/>
    <mergeCell ref="B36:E36"/>
    <mergeCell ref="K36:N36"/>
    <mergeCell ref="C37:E37"/>
    <mergeCell ref="H37:J37"/>
    <mergeCell ref="K37:N37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4.8515625" style="0" customWidth="1"/>
    <col min="4" max="4" width="6.8515625" style="0" customWidth="1"/>
    <col min="5" max="5" width="11.28125" style="0" customWidth="1"/>
    <col min="6" max="6" width="9.8515625" style="0" customWidth="1"/>
    <col min="7" max="7" width="8.28125" style="0" customWidth="1"/>
    <col min="8" max="8" width="6.28125" style="0" customWidth="1"/>
    <col min="9" max="9" width="6.7109375" style="0" customWidth="1"/>
    <col min="10" max="10" width="8.00390625" style="0" customWidth="1"/>
    <col min="11" max="11" width="10.8515625" style="0" customWidth="1"/>
    <col min="12" max="17" width="9.140625" style="24" customWidth="1"/>
  </cols>
  <sheetData>
    <row r="1" spans="1:11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1"/>
    </row>
    <row r="2" spans="1:11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1"/>
    </row>
    <row r="3" spans="1:11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1"/>
    </row>
    <row r="4" spans="1:11" ht="19.5" customHeight="1">
      <c r="A4" s="1"/>
      <c r="B4" s="1"/>
      <c r="C4" s="1"/>
      <c r="D4" s="1"/>
      <c r="E4" s="43" t="s">
        <v>127</v>
      </c>
      <c r="F4" s="43"/>
      <c r="G4" s="43"/>
      <c r="H4" s="43"/>
      <c r="I4" s="43"/>
      <c r="J4" s="43"/>
      <c r="K4" s="1"/>
    </row>
    <row r="5" spans="1:11" ht="19.5" customHeight="1">
      <c r="A5" s="1"/>
      <c r="B5" s="1"/>
      <c r="C5" s="1"/>
      <c r="D5" s="1"/>
      <c r="E5" s="2" t="s">
        <v>134</v>
      </c>
      <c r="F5" s="2"/>
      <c r="G5" s="2"/>
      <c r="H5" s="2"/>
      <c r="I5" s="2"/>
      <c r="J5" s="2"/>
      <c r="K5" s="1"/>
    </row>
    <row r="6" spans="1:11" ht="19.5" customHeight="1">
      <c r="A6" s="1"/>
      <c r="B6" s="1"/>
      <c r="C6" s="1"/>
      <c r="D6" s="1"/>
      <c r="E6" s="56" t="s">
        <v>128</v>
      </c>
      <c r="F6" s="56"/>
      <c r="G6" s="56"/>
      <c r="H6" s="56"/>
      <c r="I6" s="56"/>
      <c r="J6" s="56"/>
      <c r="K6" s="1"/>
    </row>
    <row r="7" spans="1:11" ht="19.5" customHeight="1">
      <c r="A7" s="1"/>
      <c r="B7" s="1"/>
      <c r="C7" s="1"/>
      <c r="D7" s="1"/>
      <c r="E7" s="1"/>
      <c r="F7" s="1"/>
      <c r="G7" s="1"/>
      <c r="H7" s="3"/>
      <c r="I7" s="3"/>
      <c r="J7" s="1"/>
      <c r="K7" s="1"/>
    </row>
    <row r="8" spans="1:11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129</v>
      </c>
      <c r="G8" s="44" t="s">
        <v>8</v>
      </c>
      <c r="H8" s="45"/>
      <c r="I8" s="46"/>
      <c r="J8" s="47" t="s">
        <v>9</v>
      </c>
      <c r="K8" s="48"/>
    </row>
    <row r="9" spans="1:11" ht="40.5" customHeight="1">
      <c r="A9" s="55"/>
      <c r="B9" s="55"/>
      <c r="C9" s="55"/>
      <c r="D9" s="55"/>
      <c r="E9" s="55"/>
      <c r="F9" s="58"/>
      <c r="G9" s="5" t="s">
        <v>12</v>
      </c>
      <c r="H9" s="5" t="s">
        <v>13</v>
      </c>
      <c r="I9" s="5" t="s">
        <v>14</v>
      </c>
      <c r="J9" s="49"/>
      <c r="K9" s="50"/>
    </row>
    <row r="10" spans="1:17" s="16" customFormat="1" ht="15.75">
      <c r="A10" s="10">
        <v>1</v>
      </c>
      <c r="B10" s="10">
        <v>1210210011</v>
      </c>
      <c r="C10" s="13" t="s">
        <v>22</v>
      </c>
      <c r="D10" s="14" t="s">
        <v>30</v>
      </c>
      <c r="E10" s="15" t="s">
        <v>31</v>
      </c>
      <c r="F10" s="21">
        <v>9</v>
      </c>
      <c r="G10" s="9">
        <f>F10</f>
        <v>9</v>
      </c>
      <c r="H10" s="12" t="str">
        <f>IF(F10="","X",IF($G10&gt;=8.5,"A",IF(7&lt;=$G10,"B",IF(5.5&lt;=$G10,"C",IF(4&lt;=$G10,"D","F")))))</f>
        <v>A</v>
      </c>
      <c r="I10" s="12">
        <f>IF(H10="A",4,IF(H10="B",3,IF(H10="C",2,IF(H10="D",1,0))))</f>
        <v>4</v>
      </c>
      <c r="J10" s="11" t="str">
        <f>IF(H10="A","GIỎI",IF(H10="B","KHÁ",IF(H10="C","TB",IF(H10="D","TB YẾU","KÉM"))))</f>
        <v>GIỎI</v>
      </c>
      <c r="K10" s="12" t="str">
        <f>IF(OR(G10&lt;4,F10&lt;=2),"KHÔNG ĐẠT","ĐẠT")</f>
        <v>ĐẠT</v>
      </c>
      <c r="L10" s="24"/>
      <c r="M10" s="23"/>
      <c r="N10" s="23"/>
      <c r="O10" s="23"/>
      <c r="P10" s="23"/>
      <c r="Q10" s="23"/>
    </row>
    <row r="11" spans="1:17" s="16" customFormat="1" ht="15.75">
      <c r="A11" s="10">
        <v>2</v>
      </c>
      <c r="B11" s="10">
        <v>1210210010</v>
      </c>
      <c r="C11" s="13" t="s">
        <v>32</v>
      </c>
      <c r="D11" s="14" t="s">
        <v>15</v>
      </c>
      <c r="E11" s="15" t="s">
        <v>33</v>
      </c>
      <c r="F11" s="21">
        <v>8</v>
      </c>
      <c r="G11" s="9">
        <f aca="true" t="shared" si="0" ref="G11:G33">F11</f>
        <v>8</v>
      </c>
      <c r="H11" s="12" t="str">
        <f aca="true" t="shared" si="1" ref="H11:H33">IF(F11="","X",IF($G11&gt;=8.5,"A",IF(7&lt;=$G11,"B",IF(5.5&lt;=$G11,"C",IF(4&lt;=$G11,"D","F")))))</f>
        <v>B</v>
      </c>
      <c r="I11" s="12">
        <f aca="true" t="shared" si="2" ref="I11:I33">IF(H11="A",4,IF(H11="B",3,IF(H11="C",2,IF(H11="D",1,0))))</f>
        <v>3</v>
      </c>
      <c r="J11" s="11" t="str">
        <f aca="true" t="shared" si="3" ref="J11:J33">IF(H11="A","GIỎI",IF(H11="B","KHÁ",IF(H11="C","TB",IF(H11="D","TB YẾU","KÉM"))))</f>
        <v>KHÁ</v>
      </c>
      <c r="K11" s="12" t="str">
        <f aca="true" t="shared" si="4" ref="K11:K33">IF(OR(G11&lt;4,F11&lt;=2),"KHÔNG ĐẠT","ĐẠT")</f>
        <v>ĐẠT</v>
      </c>
      <c r="L11" s="24"/>
      <c r="M11" s="23"/>
      <c r="N11" s="23"/>
      <c r="O11" s="23"/>
      <c r="P11" s="23"/>
      <c r="Q11" s="23"/>
    </row>
    <row r="12" spans="1:17" s="16" customFormat="1" ht="15.75">
      <c r="A12" s="10">
        <v>3</v>
      </c>
      <c r="B12" s="10">
        <v>1210210001</v>
      </c>
      <c r="C12" s="13" t="s">
        <v>34</v>
      </c>
      <c r="D12" s="14" t="s">
        <v>15</v>
      </c>
      <c r="E12" s="15" t="s">
        <v>35</v>
      </c>
      <c r="F12" s="21">
        <v>9</v>
      </c>
      <c r="G12" s="9">
        <f t="shared" si="0"/>
        <v>9</v>
      </c>
      <c r="H12" s="12" t="str">
        <f t="shared" si="1"/>
        <v>A</v>
      </c>
      <c r="I12" s="12">
        <f t="shared" si="2"/>
        <v>4</v>
      </c>
      <c r="J12" s="11" t="str">
        <f t="shared" si="3"/>
        <v>GIỎI</v>
      </c>
      <c r="K12" s="12" t="str">
        <f t="shared" si="4"/>
        <v>ĐẠT</v>
      </c>
      <c r="L12" s="24"/>
      <c r="M12" s="23"/>
      <c r="N12" s="23"/>
      <c r="O12" s="23"/>
      <c r="P12" s="23"/>
      <c r="Q12" s="23"/>
    </row>
    <row r="13" spans="1:17" s="16" customFormat="1" ht="15.75">
      <c r="A13" s="10">
        <v>4</v>
      </c>
      <c r="B13" s="10">
        <v>1210210013</v>
      </c>
      <c r="C13" s="13" t="s">
        <v>36</v>
      </c>
      <c r="D13" s="14" t="s">
        <v>37</v>
      </c>
      <c r="E13" s="15" t="s">
        <v>38</v>
      </c>
      <c r="F13" s="21">
        <v>9</v>
      </c>
      <c r="G13" s="9">
        <f t="shared" si="0"/>
        <v>9</v>
      </c>
      <c r="H13" s="12" t="str">
        <f t="shared" si="1"/>
        <v>A</v>
      </c>
      <c r="I13" s="12">
        <f t="shared" si="2"/>
        <v>4</v>
      </c>
      <c r="J13" s="11" t="str">
        <f t="shared" si="3"/>
        <v>GIỎI</v>
      </c>
      <c r="K13" s="12" t="str">
        <f t="shared" si="4"/>
        <v>ĐẠT</v>
      </c>
      <c r="L13" s="24"/>
      <c r="M13" s="23"/>
      <c r="N13" s="23"/>
      <c r="O13" s="23"/>
      <c r="P13" s="23"/>
      <c r="Q13" s="23"/>
    </row>
    <row r="14" spans="1:17" s="16" customFormat="1" ht="15.75">
      <c r="A14" s="10">
        <v>5</v>
      </c>
      <c r="B14" s="10">
        <v>1210210002</v>
      </c>
      <c r="C14" s="13" t="s">
        <v>39</v>
      </c>
      <c r="D14" s="14" t="s">
        <v>17</v>
      </c>
      <c r="E14" s="15" t="s">
        <v>40</v>
      </c>
      <c r="F14" s="21">
        <v>9</v>
      </c>
      <c r="G14" s="9">
        <f t="shared" si="0"/>
        <v>9</v>
      </c>
      <c r="H14" s="12" t="str">
        <f t="shared" si="1"/>
        <v>A</v>
      </c>
      <c r="I14" s="12">
        <f t="shared" si="2"/>
        <v>4</v>
      </c>
      <c r="J14" s="11" t="str">
        <f t="shared" si="3"/>
        <v>GIỎI</v>
      </c>
      <c r="K14" s="12" t="str">
        <f t="shared" si="4"/>
        <v>ĐẠT</v>
      </c>
      <c r="L14" s="24"/>
      <c r="M14" s="23"/>
      <c r="N14" s="23"/>
      <c r="O14" s="23"/>
      <c r="P14" s="23"/>
      <c r="Q14" s="23"/>
    </row>
    <row r="15" spans="1:17" s="16" customFormat="1" ht="15.75">
      <c r="A15" s="10">
        <v>6</v>
      </c>
      <c r="B15" s="10">
        <v>1210210020</v>
      </c>
      <c r="C15" s="13" t="s">
        <v>16</v>
      </c>
      <c r="D15" s="14" t="s">
        <v>41</v>
      </c>
      <c r="E15" s="15" t="s">
        <v>42</v>
      </c>
      <c r="F15" s="21">
        <v>9</v>
      </c>
      <c r="G15" s="9">
        <f t="shared" si="0"/>
        <v>9</v>
      </c>
      <c r="H15" s="12" t="str">
        <f t="shared" si="1"/>
        <v>A</v>
      </c>
      <c r="I15" s="12">
        <f t="shared" si="2"/>
        <v>4</v>
      </c>
      <c r="J15" s="11" t="str">
        <f t="shared" si="3"/>
        <v>GIỎI</v>
      </c>
      <c r="K15" s="12" t="str">
        <f t="shared" si="4"/>
        <v>ĐẠT</v>
      </c>
      <c r="L15" s="24"/>
      <c r="M15" s="23"/>
      <c r="N15" s="23"/>
      <c r="O15" s="23"/>
      <c r="P15" s="23"/>
      <c r="Q15" s="23"/>
    </row>
    <row r="16" spans="1:17" s="16" customFormat="1" ht="15.75">
      <c r="A16" s="10">
        <v>7</v>
      </c>
      <c r="B16" s="10">
        <v>1210210003</v>
      </c>
      <c r="C16" s="13" t="s">
        <v>43</v>
      </c>
      <c r="D16" s="14" t="s">
        <v>19</v>
      </c>
      <c r="E16" s="15" t="s">
        <v>44</v>
      </c>
      <c r="F16" s="21">
        <v>9</v>
      </c>
      <c r="G16" s="9">
        <f t="shared" si="0"/>
        <v>9</v>
      </c>
      <c r="H16" s="12" t="str">
        <f t="shared" si="1"/>
        <v>A</v>
      </c>
      <c r="I16" s="12">
        <f t="shared" si="2"/>
        <v>4</v>
      </c>
      <c r="J16" s="11" t="str">
        <f t="shared" si="3"/>
        <v>GIỎI</v>
      </c>
      <c r="K16" s="12" t="str">
        <f t="shared" si="4"/>
        <v>ĐẠT</v>
      </c>
      <c r="L16" s="24"/>
      <c r="M16" s="23"/>
      <c r="N16" s="23"/>
      <c r="O16" s="23"/>
      <c r="P16" s="23"/>
      <c r="Q16" s="23"/>
    </row>
    <row r="17" spans="1:17" s="16" customFormat="1" ht="15.75">
      <c r="A17" s="10">
        <v>8</v>
      </c>
      <c r="B17" s="10">
        <v>1210210004</v>
      </c>
      <c r="C17" s="13" t="s">
        <v>45</v>
      </c>
      <c r="D17" s="14" t="s">
        <v>20</v>
      </c>
      <c r="E17" s="15" t="s">
        <v>46</v>
      </c>
      <c r="F17" s="21">
        <v>9.5</v>
      </c>
      <c r="G17" s="9">
        <f t="shared" si="0"/>
        <v>9.5</v>
      </c>
      <c r="H17" s="12" t="str">
        <f t="shared" si="1"/>
        <v>A</v>
      </c>
      <c r="I17" s="12">
        <f t="shared" si="2"/>
        <v>4</v>
      </c>
      <c r="J17" s="11" t="str">
        <f t="shared" si="3"/>
        <v>GIỎI</v>
      </c>
      <c r="K17" s="12" t="str">
        <f t="shared" si="4"/>
        <v>ĐẠT</v>
      </c>
      <c r="L17" s="24"/>
      <c r="M17" s="23"/>
      <c r="N17" s="23"/>
      <c r="O17" s="23"/>
      <c r="P17" s="23"/>
      <c r="Q17" s="23"/>
    </row>
    <row r="18" spans="1:17" s="16" customFormat="1" ht="15.75">
      <c r="A18" s="10">
        <v>9</v>
      </c>
      <c r="B18" s="10">
        <v>1210310002</v>
      </c>
      <c r="C18" s="17" t="s">
        <v>47</v>
      </c>
      <c r="D18" s="18" t="s">
        <v>48</v>
      </c>
      <c r="E18" s="15" t="s">
        <v>49</v>
      </c>
      <c r="F18" s="21">
        <v>9</v>
      </c>
      <c r="G18" s="9">
        <f t="shared" si="0"/>
        <v>9</v>
      </c>
      <c r="H18" s="12" t="str">
        <f t="shared" si="1"/>
        <v>A</v>
      </c>
      <c r="I18" s="12">
        <f t="shared" si="2"/>
        <v>4</v>
      </c>
      <c r="J18" s="11" t="str">
        <f t="shared" si="3"/>
        <v>GIỎI</v>
      </c>
      <c r="K18" s="12" t="str">
        <f t="shared" si="4"/>
        <v>ĐẠT</v>
      </c>
      <c r="L18" s="24"/>
      <c r="M18" s="23"/>
      <c r="N18" s="23"/>
      <c r="O18" s="23"/>
      <c r="P18" s="23"/>
      <c r="Q18" s="23"/>
    </row>
    <row r="19" spans="1:17" s="16" customFormat="1" ht="15.75">
      <c r="A19" s="10">
        <v>10</v>
      </c>
      <c r="B19" s="10">
        <v>1210210006</v>
      </c>
      <c r="C19" s="13" t="s">
        <v>18</v>
      </c>
      <c r="D19" s="14" t="s">
        <v>50</v>
      </c>
      <c r="E19" s="15" t="s">
        <v>51</v>
      </c>
      <c r="F19" s="21">
        <v>9.5</v>
      </c>
      <c r="G19" s="9">
        <f t="shared" si="0"/>
        <v>9.5</v>
      </c>
      <c r="H19" s="12" t="str">
        <f t="shared" si="1"/>
        <v>A</v>
      </c>
      <c r="I19" s="12">
        <f t="shared" si="2"/>
        <v>4</v>
      </c>
      <c r="J19" s="11" t="str">
        <f t="shared" si="3"/>
        <v>GIỎI</v>
      </c>
      <c r="K19" s="12" t="str">
        <f t="shared" si="4"/>
        <v>ĐẠT</v>
      </c>
      <c r="L19" s="24"/>
      <c r="M19" s="23"/>
      <c r="N19" s="23"/>
      <c r="O19" s="23"/>
      <c r="P19" s="23"/>
      <c r="Q19" s="23"/>
    </row>
    <row r="20" spans="1:17" s="16" customFormat="1" ht="15.75">
      <c r="A20" s="10">
        <v>11</v>
      </c>
      <c r="B20" s="10">
        <v>1210210031</v>
      </c>
      <c r="C20" s="13" t="s">
        <v>53</v>
      </c>
      <c r="D20" s="14" t="s">
        <v>54</v>
      </c>
      <c r="E20" s="15" t="s">
        <v>52</v>
      </c>
      <c r="F20" s="21">
        <v>8</v>
      </c>
      <c r="G20" s="9">
        <f t="shared" si="0"/>
        <v>8</v>
      </c>
      <c r="H20" s="12" t="str">
        <f t="shared" si="1"/>
        <v>B</v>
      </c>
      <c r="I20" s="12">
        <f t="shared" si="2"/>
        <v>3</v>
      </c>
      <c r="J20" s="11" t="str">
        <f t="shared" si="3"/>
        <v>KHÁ</v>
      </c>
      <c r="K20" s="12" t="str">
        <f t="shared" si="4"/>
        <v>ĐẠT</v>
      </c>
      <c r="L20" s="24"/>
      <c r="M20" s="23"/>
      <c r="N20" s="23"/>
      <c r="O20" s="23"/>
      <c r="P20" s="23"/>
      <c r="Q20" s="23"/>
    </row>
    <row r="21" spans="1:17" s="16" customFormat="1" ht="15.75">
      <c r="A21" s="10">
        <v>12</v>
      </c>
      <c r="B21" s="10">
        <v>1210210032</v>
      </c>
      <c r="C21" s="13" t="s">
        <v>55</v>
      </c>
      <c r="D21" s="14" t="s">
        <v>56</v>
      </c>
      <c r="E21" s="15" t="s">
        <v>57</v>
      </c>
      <c r="F21" s="21">
        <v>9</v>
      </c>
      <c r="G21" s="9">
        <f t="shared" si="0"/>
        <v>9</v>
      </c>
      <c r="H21" s="12" t="str">
        <f t="shared" si="1"/>
        <v>A</v>
      </c>
      <c r="I21" s="12">
        <f t="shared" si="2"/>
        <v>4</v>
      </c>
      <c r="J21" s="11" t="str">
        <f t="shared" si="3"/>
        <v>GIỎI</v>
      </c>
      <c r="K21" s="12" t="str">
        <f t="shared" si="4"/>
        <v>ĐẠT</v>
      </c>
      <c r="L21" s="24"/>
      <c r="M21" s="23"/>
      <c r="N21" s="23"/>
      <c r="O21" s="23"/>
      <c r="P21" s="23"/>
      <c r="Q21" s="23"/>
    </row>
    <row r="22" spans="1:17" s="16" customFormat="1" ht="15.75">
      <c r="A22" s="10">
        <v>13</v>
      </c>
      <c r="B22" s="10">
        <v>1210210033</v>
      </c>
      <c r="C22" s="13" t="s">
        <v>58</v>
      </c>
      <c r="D22" s="14" t="s">
        <v>56</v>
      </c>
      <c r="E22" s="15" t="s">
        <v>59</v>
      </c>
      <c r="F22" s="21">
        <v>8.5</v>
      </c>
      <c r="G22" s="9">
        <f t="shared" si="0"/>
        <v>8.5</v>
      </c>
      <c r="H22" s="12" t="str">
        <f t="shared" si="1"/>
        <v>A</v>
      </c>
      <c r="I22" s="12">
        <f t="shared" si="2"/>
        <v>4</v>
      </c>
      <c r="J22" s="11" t="str">
        <f t="shared" si="3"/>
        <v>GIỎI</v>
      </c>
      <c r="K22" s="12" t="str">
        <f t="shared" si="4"/>
        <v>ĐẠT</v>
      </c>
      <c r="L22" s="24"/>
      <c r="M22" s="23"/>
      <c r="N22" s="23"/>
      <c r="O22" s="23"/>
      <c r="P22" s="23"/>
      <c r="Q22" s="23"/>
    </row>
    <row r="23" spans="1:17" s="16" customFormat="1" ht="15.75">
      <c r="A23" s="10">
        <v>14</v>
      </c>
      <c r="B23" s="10">
        <v>1210210007</v>
      </c>
      <c r="C23" s="13" t="s">
        <v>60</v>
      </c>
      <c r="D23" s="14" t="s">
        <v>61</v>
      </c>
      <c r="E23" s="15" t="s">
        <v>62</v>
      </c>
      <c r="F23" s="21">
        <v>9</v>
      </c>
      <c r="G23" s="9">
        <f t="shared" si="0"/>
        <v>9</v>
      </c>
      <c r="H23" s="12" t="str">
        <f t="shared" si="1"/>
        <v>A</v>
      </c>
      <c r="I23" s="12">
        <f t="shared" si="2"/>
        <v>4</v>
      </c>
      <c r="J23" s="11" t="str">
        <f t="shared" si="3"/>
        <v>GIỎI</v>
      </c>
      <c r="K23" s="12" t="str">
        <f t="shared" si="4"/>
        <v>ĐẠT</v>
      </c>
      <c r="L23" s="24"/>
      <c r="M23" s="23"/>
      <c r="N23" s="23"/>
      <c r="O23" s="23"/>
      <c r="P23" s="23"/>
      <c r="Q23" s="23"/>
    </row>
    <row r="24" spans="1:17" s="16" customFormat="1" ht="15.75">
      <c r="A24" s="10">
        <v>15</v>
      </c>
      <c r="B24" s="10">
        <v>1210210008</v>
      </c>
      <c r="C24" s="13" t="s">
        <v>21</v>
      </c>
      <c r="D24" s="14" t="s">
        <v>63</v>
      </c>
      <c r="E24" s="15" t="s">
        <v>64</v>
      </c>
      <c r="F24" s="21">
        <v>9</v>
      </c>
      <c r="G24" s="9">
        <f t="shared" si="0"/>
        <v>9</v>
      </c>
      <c r="H24" s="12" t="str">
        <f t="shared" si="1"/>
        <v>A</v>
      </c>
      <c r="I24" s="12">
        <f t="shared" si="2"/>
        <v>4</v>
      </c>
      <c r="J24" s="11" t="str">
        <f t="shared" si="3"/>
        <v>GIỎI</v>
      </c>
      <c r="K24" s="12" t="str">
        <f t="shared" si="4"/>
        <v>ĐẠT</v>
      </c>
      <c r="L24" s="24"/>
      <c r="M24" s="23"/>
      <c r="N24" s="23"/>
      <c r="O24" s="23"/>
      <c r="P24" s="23"/>
      <c r="Q24" s="23"/>
    </row>
    <row r="25" spans="1:17" s="16" customFormat="1" ht="15.75">
      <c r="A25" s="10">
        <v>16</v>
      </c>
      <c r="B25" s="10">
        <v>1210210044</v>
      </c>
      <c r="C25" s="13" t="s">
        <v>65</v>
      </c>
      <c r="D25" s="14" t="s">
        <v>24</v>
      </c>
      <c r="E25" s="15" t="s">
        <v>66</v>
      </c>
      <c r="F25" s="21">
        <v>9</v>
      </c>
      <c r="G25" s="9">
        <f t="shared" si="0"/>
        <v>9</v>
      </c>
      <c r="H25" s="12" t="str">
        <f t="shared" si="1"/>
        <v>A</v>
      </c>
      <c r="I25" s="12">
        <f t="shared" si="2"/>
        <v>4</v>
      </c>
      <c r="J25" s="11" t="str">
        <f t="shared" si="3"/>
        <v>GIỎI</v>
      </c>
      <c r="K25" s="12" t="str">
        <f t="shared" si="4"/>
        <v>ĐẠT</v>
      </c>
      <c r="L25" s="24"/>
      <c r="M25" s="23"/>
      <c r="N25" s="23"/>
      <c r="O25" s="23"/>
      <c r="P25" s="23"/>
      <c r="Q25" s="23"/>
    </row>
    <row r="26" spans="1:17" s="16" customFormat="1" ht="15.75">
      <c r="A26" s="10">
        <v>17</v>
      </c>
      <c r="B26" s="10">
        <v>1210210009</v>
      </c>
      <c r="C26" s="13" t="s">
        <v>67</v>
      </c>
      <c r="D26" s="14" t="s">
        <v>68</v>
      </c>
      <c r="E26" s="15" t="s">
        <v>69</v>
      </c>
      <c r="F26" s="21">
        <v>9.5</v>
      </c>
      <c r="G26" s="9">
        <f t="shared" si="0"/>
        <v>9.5</v>
      </c>
      <c r="H26" s="12" t="str">
        <f t="shared" si="1"/>
        <v>A</v>
      </c>
      <c r="I26" s="12">
        <f t="shared" si="2"/>
        <v>4</v>
      </c>
      <c r="J26" s="11" t="str">
        <f t="shared" si="3"/>
        <v>GIỎI</v>
      </c>
      <c r="K26" s="12" t="str">
        <f t="shared" si="4"/>
        <v>ĐẠT</v>
      </c>
      <c r="L26" s="24"/>
      <c r="M26" s="23"/>
      <c r="N26" s="23"/>
      <c r="O26" s="23"/>
      <c r="P26" s="23"/>
      <c r="Q26" s="23"/>
    </row>
    <row r="27" spans="1:17" s="16" customFormat="1" ht="15.75">
      <c r="A27" s="10">
        <v>18</v>
      </c>
      <c r="B27" s="10">
        <v>1210210036</v>
      </c>
      <c r="C27" s="13" t="s">
        <v>70</v>
      </c>
      <c r="D27" s="14" t="s">
        <v>25</v>
      </c>
      <c r="E27" s="15" t="s">
        <v>33</v>
      </c>
      <c r="F27" s="21">
        <v>9</v>
      </c>
      <c r="G27" s="9">
        <f t="shared" si="0"/>
        <v>9</v>
      </c>
      <c r="H27" s="12" t="str">
        <f t="shared" si="1"/>
        <v>A</v>
      </c>
      <c r="I27" s="12">
        <f t="shared" si="2"/>
        <v>4</v>
      </c>
      <c r="J27" s="11" t="str">
        <f t="shared" si="3"/>
        <v>GIỎI</v>
      </c>
      <c r="K27" s="12" t="str">
        <f t="shared" si="4"/>
        <v>ĐẠT</v>
      </c>
      <c r="L27" s="24"/>
      <c r="M27" s="23"/>
      <c r="N27" s="23"/>
      <c r="O27" s="23"/>
      <c r="P27" s="23"/>
      <c r="Q27" s="23"/>
    </row>
    <row r="28" spans="1:17" s="16" customFormat="1" ht="15.75">
      <c r="A28" s="10">
        <v>19</v>
      </c>
      <c r="B28" s="10">
        <v>1210210035</v>
      </c>
      <c r="C28" s="13" t="s">
        <v>71</v>
      </c>
      <c r="D28" s="14" t="s">
        <v>72</v>
      </c>
      <c r="E28" s="15" t="s">
        <v>73</v>
      </c>
      <c r="F28" s="21">
        <v>8.5</v>
      </c>
      <c r="G28" s="9">
        <f t="shared" si="0"/>
        <v>8.5</v>
      </c>
      <c r="H28" s="12" t="str">
        <f t="shared" si="1"/>
        <v>A</v>
      </c>
      <c r="I28" s="12">
        <f t="shared" si="2"/>
        <v>4</v>
      </c>
      <c r="J28" s="11" t="str">
        <f t="shared" si="3"/>
        <v>GIỎI</v>
      </c>
      <c r="K28" s="12" t="str">
        <f t="shared" si="4"/>
        <v>ĐẠT</v>
      </c>
      <c r="L28" s="24"/>
      <c r="M28" s="23"/>
      <c r="N28" s="23"/>
      <c r="O28" s="23"/>
      <c r="P28" s="23"/>
      <c r="Q28" s="23"/>
    </row>
    <row r="29" spans="1:17" s="16" customFormat="1" ht="15.75">
      <c r="A29" s="10">
        <v>20</v>
      </c>
      <c r="B29" s="10">
        <v>1210210048</v>
      </c>
      <c r="C29" s="13" t="s">
        <v>74</v>
      </c>
      <c r="D29" s="14" t="s">
        <v>26</v>
      </c>
      <c r="E29" s="15" t="s">
        <v>75</v>
      </c>
      <c r="F29" s="21">
        <v>9</v>
      </c>
      <c r="G29" s="9">
        <f t="shared" si="0"/>
        <v>9</v>
      </c>
      <c r="H29" s="12" t="str">
        <f t="shared" si="1"/>
        <v>A</v>
      </c>
      <c r="I29" s="12">
        <f t="shared" si="2"/>
        <v>4</v>
      </c>
      <c r="J29" s="11" t="str">
        <f t="shared" si="3"/>
        <v>GIỎI</v>
      </c>
      <c r="K29" s="12" t="str">
        <f t="shared" si="4"/>
        <v>ĐẠT</v>
      </c>
      <c r="L29" s="24"/>
      <c r="M29" s="23"/>
      <c r="N29" s="24"/>
      <c r="O29" s="24"/>
      <c r="P29" s="23"/>
      <c r="Q29" s="24"/>
    </row>
    <row r="30" spans="1:17" s="16" customFormat="1" ht="15.75">
      <c r="A30" s="10">
        <v>21</v>
      </c>
      <c r="B30" s="10">
        <v>1210110015</v>
      </c>
      <c r="C30" s="17" t="s">
        <v>76</v>
      </c>
      <c r="D30" s="18" t="s">
        <v>77</v>
      </c>
      <c r="E30" s="15" t="s">
        <v>78</v>
      </c>
      <c r="F30" s="21">
        <v>9.5</v>
      </c>
      <c r="G30" s="9">
        <f t="shared" si="0"/>
        <v>9.5</v>
      </c>
      <c r="H30" s="12" t="str">
        <f t="shared" si="1"/>
        <v>A</v>
      </c>
      <c r="I30" s="12">
        <f t="shared" si="2"/>
        <v>4</v>
      </c>
      <c r="J30" s="11" t="str">
        <f t="shared" si="3"/>
        <v>GIỎI</v>
      </c>
      <c r="K30" s="12" t="str">
        <f t="shared" si="4"/>
        <v>ĐẠT</v>
      </c>
      <c r="L30" s="24"/>
      <c r="M30" s="23"/>
      <c r="N30" s="24"/>
      <c r="O30" s="24"/>
      <c r="P30" s="23"/>
      <c r="Q30" s="24"/>
    </row>
    <row r="31" spans="1:17" s="16" customFormat="1" ht="15.75">
      <c r="A31" s="10">
        <v>22</v>
      </c>
      <c r="B31" s="10">
        <v>1210210039</v>
      </c>
      <c r="C31" s="13" t="s">
        <v>79</v>
      </c>
      <c r="D31" s="14" t="s">
        <v>80</v>
      </c>
      <c r="E31" s="15" t="s">
        <v>81</v>
      </c>
      <c r="F31" s="21">
        <v>9.5</v>
      </c>
      <c r="G31" s="9">
        <f t="shared" si="0"/>
        <v>9.5</v>
      </c>
      <c r="H31" s="12" t="str">
        <f t="shared" si="1"/>
        <v>A</v>
      </c>
      <c r="I31" s="12">
        <f t="shared" si="2"/>
        <v>4</v>
      </c>
      <c r="J31" s="11" t="str">
        <f t="shared" si="3"/>
        <v>GIỎI</v>
      </c>
      <c r="K31" s="12" t="str">
        <f t="shared" si="4"/>
        <v>ĐẠT</v>
      </c>
      <c r="L31" s="24"/>
      <c r="M31" s="23"/>
      <c r="N31" s="24"/>
      <c r="O31" s="24"/>
      <c r="P31" s="23"/>
      <c r="Q31" s="24"/>
    </row>
    <row r="32" spans="1:17" s="16" customFormat="1" ht="15.75">
      <c r="A32" s="10">
        <v>23</v>
      </c>
      <c r="B32" s="10">
        <v>1210210040</v>
      </c>
      <c r="C32" s="13" t="s">
        <v>23</v>
      </c>
      <c r="D32" s="14" t="s">
        <v>27</v>
      </c>
      <c r="E32" s="15" t="s">
        <v>82</v>
      </c>
      <c r="F32" s="21">
        <v>8.5</v>
      </c>
      <c r="G32" s="9">
        <f t="shared" si="0"/>
        <v>8.5</v>
      </c>
      <c r="H32" s="12" t="str">
        <f t="shared" si="1"/>
        <v>A</v>
      </c>
      <c r="I32" s="12">
        <f t="shared" si="2"/>
        <v>4</v>
      </c>
      <c r="J32" s="11" t="str">
        <f t="shared" si="3"/>
        <v>GIỎI</v>
      </c>
      <c r="K32" s="12" t="str">
        <f t="shared" si="4"/>
        <v>ĐẠT</v>
      </c>
      <c r="L32" s="24"/>
      <c r="M32" s="23"/>
      <c r="N32" s="24"/>
      <c r="O32" s="24"/>
      <c r="P32" s="23"/>
      <c r="Q32" s="24"/>
    </row>
    <row r="33" spans="1:17" s="16" customFormat="1" ht="15.75">
      <c r="A33" s="10">
        <v>24</v>
      </c>
      <c r="B33" s="10">
        <v>1210210045</v>
      </c>
      <c r="C33" s="13" t="s">
        <v>83</v>
      </c>
      <c r="D33" s="14" t="s">
        <v>84</v>
      </c>
      <c r="E33" s="15" t="s">
        <v>85</v>
      </c>
      <c r="F33" s="21">
        <v>9.5</v>
      </c>
      <c r="G33" s="9">
        <f t="shared" si="0"/>
        <v>9.5</v>
      </c>
      <c r="H33" s="12" t="str">
        <f t="shared" si="1"/>
        <v>A</v>
      </c>
      <c r="I33" s="12">
        <f t="shared" si="2"/>
        <v>4</v>
      </c>
      <c r="J33" s="11" t="str">
        <f t="shared" si="3"/>
        <v>GIỎI</v>
      </c>
      <c r="K33" s="12" t="str">
        <f t="shared" si="4"/>
        <v>ĐẠT</v>
      </c>
      <c r="L33" s="24"/>
      <c r="M33" s="23"/>
      <c r="N33" s="24"/>
      <c r="O33" s="24"/>
      <c r="P33" s="23"/>
      <c r="Q33" s="24"/>
    </row>
    <row r="34" spans="1:11" ht="9.75" customHeight="1">
      <c r="A34" s="1"/>
      <c r="B34" s="1"/>
      <c r="C34" s="1"/>
      <c r="D34" s="1"/>
      <c r="E34" s="1"/>
      <c r="F34" s="1"/>
      <c r="G34" s="1"/>
      <c r="H34" s="3"/>
      <c r="I34" s="3"/>
      <c r="J34" s="1"/>
      <c r="K34" s="1"/>
    </row>
    <row r="35" spans="1:11" ht="16.5">
      <c r="A35" s="1"/>
      <c r="B35" s="6" t="s">
        <v>98</v>
      </c>
      <c r="C35" s="1"/>
      <c r="D35" s="1"/>
      <c r="E35" s="1"/>
      <c r="F35" s="1"/>
      <c r="G35" s="52"/>
      <c r="H35" s="52"/>
      <c r="I35" s="52"/>
      <c r="J35" s="52"/>
      <c r="K35" s="1"/>
    </row>
    <row r="36" spans="1:21" s="39" customFormat="1" ht="15">
      <c r="A36" s="64" t="s">
        <v>92</v>
      </c>
      <c r="B36" s="64"/>
      <c r="C36" s="64"/>
      <c r="D36" s="64"/>
      <c r="E36" s="38" t="s">
        <v>28</v>
      </c>
      <c r="G36" s="37" t="s">
        <v>99</v>
      </c>
      <c r="I36" s="54" t="s">
        <v>94</v>
      </c>
      <c r="J36" s="54"/>
      <c r="K36" s="54"/>
      <c r="L36" s="38"/>
      <c r="O36" s="40"/>
      <c r="P36" s="41"/>
      <c r="Q36" s="41"/>
      <c r="R36" s="41"/>
      <c r="S36" s="41"/>
      <c r="T36" s="41"/>
      <c r="U36" s="41"/>
    </row>
    <row r="37" spans="1:21" s="39" customFormat="1" ht="15">
      <c r="A37" s="40"/>
      <c r="B37" s="40"/>
      <c r="C37" s="65"/>
      <c r="D37" s="65"/>
      <c r="E37" s="65"/>
      <c r="F37" s="40"/>
      <c r="G37" s="40"/>
      <c r="H37" s="66"/>
      <c r="I37" s="66"/>
      <c r="J37" s="66"/>
      <c r="K37" s="66"/>
      <c r="L37" s="66"/>
      <c r="M37" s="66"/>
      <c r="N37" s="66"/>
      <c r="O37" s="40"/>
      <c r="P37" s="41"/>
      <c r="Q37" s="41"/>
      <c r="R37" s="41"/>
      <c r="S37" s="41"/>
      <c r="T37" s="41"/>
      <c r="U37" s="41"/>
    </row>
    <row r="38" spans="1:21" s="39" customFormat="1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2"/>
      <c r="M38" s="42"/>
      <c r="N38" s="40"/>
      <c r="O38" s="40"/>
      <c r="P38" s="41"/>
      <c r="Q38" s="41"/>
      <c r="R38" s="41"/>
      <c r="S38" s="41"/>
      <c r="T38" s="41"/>
      <c r="U38" s="41"/>
    </row>
    <row r="39" spans="1:21" s="39" customFormat="1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2"/>
      <c r="M39" s="42"/>
      <c r="N39" s="40"/>
      <c r="O39" s="40"/>
      <c r="P39" s="41"/>
      <c r="Q39" s="41"/>
      <c r="R39" s="41"/>
      <c r="S39" s="41"/>
      <c r="T39" s="41"/>
      <c r="U39" s="41"/>
    </row>
    <row r="40" spans="1:21" s="39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2"/>
      <c r="M40" s="42"/>
      <c r="N40" s="40"/>
      <c r="O40" s="40"/>
      <c r="P40" s="41"/>
      <c r="Q40" s="41"/>
      <c r="R40" s="41"/>
      <c r="S40" s="41"/>
      <c r="T40" s="41"/>
      <c r="U40" s="41"/>
    </row>
    <row r="41" spans="1:21" s="39" customFormat="1" ht="15">
      <c r="A41" s="54" t="s">
        <v>93</v>
      </c>
      <c r="B41" s="54"/>
      <c r="C41" s="54"/>
      <c r="D41" s="63" t="s">
        <v>130</v>
      </c>
      <c r="E41" s="63"/>
      <c r="F41" s="63"/>
      <c r="G41" s="54" t="s">
        <v>97</v>
      </c>
      <c r="H41" s="54"/>
      <c r="I41" s="54" t="s">
        <v>131</v>
      </c>
      <c r="J41" s="54"/>
      <c r="K41" s="54"/>
      <c r="L41" s="38"/>
      <c r="O41" s="40"/>
      <c r="P41" s="41"/>
      <c r="Q41" s="41"/>
      <c r="R41" s="41"/>
      <c r="S41" s="41"/>
      <c r="T41" s="41"/>
      <c r="U41" s="41"/>
    </row>
    <row r="42" spans="1:11" ht="15.75">
      <c r="A42" s="1"/>
      <c r="B42" s="1"/>
      <c r="C42" s="1"/>
      <c r="D42" s="1"/>
      <c r="E42" s="1"/>
      <c r="F42" s="1"/>
      <c r="G42" s="1"/>
      <c r="H42" s="3"/>
      <c r="I42" s="3"/>
      <c r="J42" s="1"/>
      <c r="K42" s="1"/>
    </row>
  </sheetData>
  <sheetProtection/>
  <mergeCells count="24">
    <mergeCell ref="A41:C41"/>
    <mergeCell ref="D41:F41"/>
    <mergeCell ref="G41:H41"/>
    <mergeCell ref="I41:K41"/>
    <mergeCell ref="G35:J35"/>
    <mergeCell ref="A36:D36"/>
    <mergeCell ref="I36:K36"/>
    <mergeCell ref="C37:E37"/>
    <mergeCell ref="H37:J37"/>
    <mergeCell ref="K37:N37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J1"/>
    <mergeCell ref="A2:D2"/>
    <mergeCell ref="E2:J2"/>
    <mergeCell ref="E3:J3"/>
    <mergeCell ref="E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PageLayoutView="0" workbookViewId="0" topLeftCell="A4">
      <selection activeCell="L21" sqref="L2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7.421875" style="0" customWidth="1"/>
    <col min="9" max="9" width="7.8515625" style="0" customWidth="1"/>
    <col min="10" max="10" width="10.281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4" customWidth="1"/>
  </cols>
  <sheetData>
    <row r="1" spans="1:15" ht="15.75">
      <c r="A1" s="53" t="s">
        <v>0</v>
      </c>
      <c r="B1" s="53"/>
      <c r="C1" s="53"/>
      <c r="D1" s="53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 ht="15.75">
      <c r="A2" s="54" t="s">
        <v>2</v>
      </c>
      <c r="B2" s="54"/>
      <c r="C2" s="54"/>
      <c r="D2" s="54"/>
      <c r="E2" s="43" t="s">
        <v>86</v>
      </c>
      <c r="F2" s="43"/>
      <c r="G2" s="43"/>
      <c r="H2" s="43"/>
      <c r="I2" s="43"/>
      <c r="J2" s="43"/>
      <c r="K2" s="43"/>
      <c r="L2" s="43"/>
      <c r="M2" s="43"/>
      <c r="N2" s="43"/>
      <c r="O2" s="1"/>
    </row>
    <row r="3" spans="1:15" ht="19.5" customHeight="1">
      <c r="A3" s="1"/>
      <c r="B3" s="1"/>
      <c r="C3" s="1"/>
      <c r="D3" s="1"/>
      <c r="E3" s="53" t="s">
        <v>29</v>
      </c>
      <c r="F3" s="53"/>
      <c r="G3" s="53"/>
      <c r="H3" s="53"/>
      <c r="I3" s="53"/>
      <c r="J3" s="53"/>
      <c r="K3" s="53"/>
      <c r="L3" s="53"/>
      <c r="M3" s="53"/>
      <c r="N3" s="53"/>
      <c r="O3" s="1"/>
    </row>
    <row r="4" spans="1:15" ht="19.5" customHeight="1">
      <c r="A4" s="1"/>
      <c r="B4" s="1"/>
      <c r="C4" s="1"/>
      <c r="D4" s="1"/>
      <c r="E4" s="43" t="s">
        <v>100</v>
      </c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19.5" customHeight="1">
      <c r="A5" s="1"/>
      <c r="B5" s="1"/>
      <c r="C5" s="1"/>
      <c r="D5" s="1"/>
      <c r="E5" s="2" t="s">
        <v>118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56" t="s">
        <v>107</v>
      </c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55" t="s">
        <v>3</v>
      </c>
      <c r="B8" s="55" t="s">
        <v>4</v>
      </c>
      <c r="C8" s="55" t="s">
        <v>5</v>
      </c>
      <c r="D8" s="55"/>
      <c r="E8" s="59" t="s">
        <v>6</v>
      </c>
      <c r="F8" s="57" t="s">
        <v>7</v>
      </c>
      <c r="G8" s="44" t="s">
        <v>96</v>
      </c>
      <c r="H8" s="45"/>
      <c r="I8" s="46"/>
      <c r="J8" s="60" t="s">
        <v>87</v>
      </c>
      <c r="K8" s="44" t="s">
        <v>8</v>
      </c>
      <c r="L8" s="45"/>
      <c r="M8" s="46"/>
      <c r="N8" s="47" t="s">
        <v>9</v>
      </c>
      <c r="O8" s="48"/>
    </row>
    <row r="9" spans="1:15" ht="40.5" customHeight="1">
      <c r="A9" s="55"/>
      <c r="B9" s="55"/>
      <c r="C9" s="55"/>
      <c r="D9" s="55"/>
      <c r="E9" s="55"/>
      <c r="F9" s="58"/>
      <c r="G9" s="4" t="s">
        <v>10</v>
      </c>
      <c r="H9" s="22" t="s">
        <v>95</v>
      </c>
      <c r="I9" s="5" t="s">
        <v>11</v>
      </c>
      <c r="J9" s="61"/>
      <c r="K9" s="5" t="s">
        <v>12</v>
      </c>
      <c r="L9" s="5" t="s">
        <v>13</v>
      </c>
      <c r="M9" s="5" t="s">
        <v>14</v>
      </c>
      <c r="N9" s="49"/>
      <c r="O9" s="50"/>
    </row>
    <row r="10" spans="1:21" s="16" customFormat="1" ht="19.5" customHeight="1">
      <c r="A10" s="10">
        <v>1</v>
      </c>
      <c r="B10" s="10">
        <v>1210210003</v>
      </c>
      <c r="C10" s="13" t="s">
        <v>43</v>
      </c>
      <c r="D10" s="14" t="s">
        <v>19</v>
      </c>
      <c r="E10" s="15" t="s">
        <v>44</v>
      </c>
      <c r="F10" s="26">
        <v>6</v>
      </c>
      <c r="G10" s="26">
        <v>5</v>
      </c>
      <c r="H10" s="21">
        <v>7</v>
      </c>
      <c r="I10" s="19">
        <f>(H10*2+G10)/3</f>
        <v>6.333333333333333</v>
      </c>
      <c r="J10" s="20">
        <v>5</v>
      </c>
      <c r="K10" s="9">
        <f>ROUND((F10+I10*3+J10*6)/10,1)</f>
        <v>5.5</v>
      </c>
      <c r="L10" s="12" t="str">
        <f>IF(OR(F10="",I10=""),"I",IF(J10="","X",IF($K10&gt;=8.5,"A",IF(7&lt;=$K10,"B",IF(5.5&lt;=$K10,"C",IF(4&lt;=$K10,"D","F"))))))</f>
        <v>C</v>
      </c>
      <c r="M10" s="12">
        <f>IF(L10="A",4,IF(L10="B",3,IF(L10="C",2,IF(L10="D",1,0))))</f>
        <v>2</v>
      </c>
      <c r="N10" s="11" t="str">
        <f>IF(L10="A","GIỎI",IF(L10="B","KHÁ",IF(L10="C","TB",IF(L10="D","TB YẾU","KÉM"))))</f>
        <v>TB</v>
      </c>
      <c r="O10" s="12" t="str">
        <f>IF(OR(K10&lt;4,J10&lt;=2),"KHÔNG ĐẠT","ĐẠT")</f>
        <v>ĐẠT</v>
      </c>
      <c r="P10" s="24"/>
      <c r="Q10" s="23"/>
      <c r="R10" s="23"/>
      <c r="S10" s="23"/>
      <c r="T10" s="23"/>
      <c r="U10" s="23"/>
    </row>
    <row r="11" spans="1:21" s="16" customFormat="1" ht="19.5" customHeight="1">
      <c r="A11" s="10">
        <v>2</v>
      </c>
      <c r="B11" s="10">
        <v>1210210008</v>
      </c>
      <c r="C11" s="13" t="s">
        <v>21</v>
      </c>
      <c r="D11" s="14" t="s">
        <v>63</v>
      </c>
      <c r="E11" s="15" t="s">
        <v>64</v>
      </c>
      <c r="F11" s="26">
        <v>7</v>
      </c>
      <c r="G11" s="26">
        <v>6</v>
      </c>
      <c r="H11" s="21">
        <v>6</v>
      </c>
      <c r="I11" s="19">
        <f>(H11*2+G11)/3</f>
        <v>6</v>
      </c>
      <c r="J11" s="20">
        <v>4</v>
      </c>
      <c r="K11" s="9">
        <f>ROUND((F11+I11*3+J11*6)/10,1)</f>
        <v>4.9</v>
      </c>
      <c r="L11" s="12" t="str">
        <f>IF(OR(F11="",I11=""),"I",IF(J11="","X",IF($K11&gt;=8.5,"A",IF(7&lt;=$K11,"B",IF(5.5&lt;=$K11,"C",IF(4&lt;=$K11,"D","F"))))))</f>
        <v>D</v>
      </c>
      <c r="M11" s="12">
        <f>IF(L11="A",4,IF(L11="B",3,IF(L11="C",2,IF(L11="D",1,0))))</f>
        <v>1</v>
      </c>
      <c r="N11" s="11" t="str">
        <f>IF(L11="A","GIỎI",IF(L11="B","KHÁ",IF(L11="C","TB",IF(L11="D","TB YẾU","KÉM"))))</f>
        <v>TB YẾU</v>
      </c>
      <c r="O11" s="12" t="str">
        <f>IF(OR(K11&lt;4,J11&lt;=2),"KHÔNG ĐẠT","ĐẠT")</f>
        <v>ĐẠT</v>
      </c>
      <c r="P11" s="24"/>
      <c r="Q11" s="23"/>
      <c r="R11" s="23"/>
      <c r="S11" s="23"/>
      <c r="T11" s="23"/>
      <c r="U11" s="23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</row>
    <row r="13" spans="1:15" ht="16.5">
      <c r="A13" s="1"/>
      <c r="B13" s="6" t="s">
        <v>119</v>
      </c>
      <c r="C13" s="1"/>
      <c r="D13" s="1"/>
      <c r="E13" s="1"/>
      <c r="F13" s="1"/>
      <c r="G13" s="1"/>
      <c r="H13" s="1"/>
      <c r="I13" s="1"/>
      <c r="J13" s="1"/>
      <c r="K13" s="52"/>
      <c r="L13" s="52"/>
      <c r="M13" s="52"/>
      <c r="N13" s="52"/>
      <c r="O13" s="1"/>
    </row>
    <row r="14" spans="1:15" ht="15.75">
      <c r="A14" s="1"/>
      <c r="B14" s="43" t="s">
        <v>92</v>
      </c>
      <c r="C14" s="43"/>
      <c r="D14" s="43"/>
      <c r="E14" s="43"/>
      <c r="F14" s="7" t="s">
        <v>28</v>
      </c>
      <c r="G14" s="7"/>
      <c r="I14" s="30" t="s">
        <v>99</v>
      </c>
      <c r="J14" s="30"/>
      <c r="K14" s="43" t="s">
        <v>94</v>
      </c>
      <c r="L14" s="43"/>
      <c r="M14" s="43"/>
      <c r="N14" s="43"/>
      <c r="O14" s="1"/>
    </row>
    <row r="15" spans="1:15" ht="15.75">
      <c r="A15" s="1"/>
      <c r="B15" s="1"/>
      <c r="C15" s="53"/>
      <c r="D15" s="53"/>
      <c r="E15" s="53"/>
      <c r="F15" s="1"/>
      <c r="G15" s="1"/>
      <c r="H15" s="51"/>
      <c r="I15" s="51"/>
      <c r="J15" s="51"/>
      <c r="K15" s="51"/>
      <c r="L15" s="51"/>
      <c r="M15" s="51"/>
      <c r="N15" s="51"/>
      <c r="O15" s="1"/>
    </row>
    <row r="16" spans="1:15" ht="15.75">
      <c r="A16" s="1"/>
      <c r="B16" s="1"/>
      <c r="C16" s="8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  <row r="19" spans="1:15" ht="15.75">
      <c r="A19" s="1"/>
      <c r="B19" s="1"/>
      <c r="C19" s="7" t="s">
        <v>93</v>
      </c>
      <c r="D19" s="7"/>
      <c r="E19" s="62" t="s">
        <v>116</v>
      </c>
      <c r="F19" s="62"/>
      <c r="G19" s="62"/>
      <c r="H19" s="43" t="s">
        <v>97</v>
      </c>
      <c r="I19" s="43"/>
      <c r="J19" s="43"/>
      <c r="K19" s="43" t="s">
        <v>117</v>
      </c>
      <c r="L19" s="43"/>
      <c r="M19" s="43"/>
      <c r="N19" s="43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</row>
  </sheetData>
  <sheetProtection/>
  <mergeCells count="25">
    <mergeCell ref="E19:G19"/>
    <mergeCell ref="H19:J19"/>
    <mergeCell ref="K19:N19"/>
    <mergeCell ref="K13:N13"/>
    <mergeCell ref="B14:E14"/>
    <mergeCell ref="K14:N14"/>
    <mergeCell ref="C15:E15"/>
    <mergeCell ref="H15:J15"/>
    <mergeCell ref="K15:N1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38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AutoBVT</cp:lastModifiedBy>
  <cp:lastPrinted>2017-03-09T03:01:46Z</cp:lastPrinted>
  <dcterms:created xsi:type="dcterms:W3CDTF">2013-02-28T08:48:10Z</dcterms:created>
  <dcterms:modified xsi:type="dcterms:W3CDTF">2017-03-09T03:02:22Z</dcterms:modified>
  <cp:category/>
  <cp:version/>
  <cp:contentType/>
  <cp:contentStatus/>
</cp:coreProperties>
</file>