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320" windowHeight="10395" firstSheet="2" activeTab="5"/>
  </bookViews>
  <sheets>
    <sheet name="Trăc dia và THHL" sheetId="1" r:id="rId1"/>
    <sheet name="Địa chất CTHL" sheetId="2" r:id="rId2"/>
    <sheet name="VLKT HL" sheetId="3" r:id="rId3"/>
    <sheet name="Co ket cau 2 HL" sheetId="4" r:id="rId4"/>
    <sheet name="SBVl HL" sheetId="5" r:id="rId5"/>
    <sheet name="VLKT L2" sheetId="6" r:id="rId6"/>
    <sheet name="KC nha BTCT L2" sheetId="7" r:id="rId7"/>
    <sheet name="KCthep L2" sheetId="8" r:id="rId8"/>
    <sheet name="Trac dia L2" sheetId="9" r:id="rId9"/>
    <sheet name="ĐLHCT L2" sheetId="10" r:id="rId10"/>
  </sheets>
  <definedNames/>
  <calcPr fullCalcOnLoad="1"/>
</workbook>
</file>

<file path=xl/sharedStrings.xml><?xml version="1.0" encoding="utf-8"?>
<sst xmlns="http://schemas.openxmlformats.org/spreadsheetml/2006/main" count="410" uniqueCount="95">
  <si>
    <t>ĐẠI HỌC HUẾ</t>
  </si>
  <si>
    <t>BẢNG GHI ĐIỂM</t>
  </si>
  <si>
    <t>PHÂN HIỆU ĐHH TẠI QUẢNG TRỊ</t>
  </si>
  <si>
    <t>STT</t>
  </si>
  <si>
    <t>MÃ SV</t>
  </si>
  <si>
    <t>HỌ VÀ TÊN</t>
  </si>
  <si>
    <t>NGÀY
 SINH</t>
  </si>
  <si>
    <t>ĐIỂM THÁI ĐỘ HỌC TẬP (M1-HS 1)</t>
  </si>
  <si>
    <t>ĐIỂM TRUNG BÌNH CHUNG</t>
  </si>
  <si>
    <t>XẾP LOẠI</t>
  </si>
  <si>
    <t>M 2.1</t>
  </si>
  <si>
    <t>TBC M2</t>
  </si>
  <si>
    <t>ĐIỂM SỐ HỆ 10</t>
  </si>
  <si>
    <t>ĐIỂM CHỮ</t>
  </si>
  <si>
    <t>ĐIỂM SỐ HỆ 4</t>
  </si>
  <si>
    <t>Anh</t>
  </si>
  <si>
    <t>Lê Xuân</t>
  </si>
  <si>
    <t>Hoàng</t>
  </si>
  <si>
    <t>Nguyễn Văn</t>
  </si>
  <si>
    <t>Hoàng Kim</t>
  </si>
  <si>
    <t>Thịnh</t>
  </si>
  <si>
    <t>Trung</t>
  </si>
  <si>
    <t>Người đọc điểm</t>
  </si>
  <si>
    <t>Người vào điểm</t>
  </si>
  <si>
    <t>NIÊN KHÓA: 2012 - 2017</t>
  </si>
  <si>
    <t>Đinh Tuấn</t>
  </si>
  <si>
    <t>18.01.1993</t>
  </si>
  <si>
    <t>Trương Văn</t>
  </si>
  <si>
    <t>02.10.1994</t>
  </si>
  <si>
    <t xml:space="preserve">Nguyễn Chí </t>
  </si>
  <si>
    <t>Cường</t>
  </si>
  <si>
    <t>10.08.1993</t>
  </si>
  <si>
    <t>Hòa</t>
  </si>
  <si>
    <t>21.06.1993</t>
  </si>
  <si>
    <t>Thái Vĩnh</t>
  </si>
  <si>
    <t>01.12.1993</t>
  </si>
  <si>
    <t>Tâm</t>
  </si>
  <si>
    <t>Huỳnh Thế Minh</t>
  </si>
  <si>
    <t>16.08.1994</t>
  </si>
  <si>
    <t>Toàn</t>
  </si>
  <si>
    <t>09.03.1994</t>
  </si>
  <si>
    <t xml:space="preserve">Võ Hoàng </t>
  </si>
  <si>
    <t>Thân</t>
  </si>
  <si>
    <t>21.03.1993</t>
  </si>
  <si>
    <t xml:space="preserve">Trần Văn </t>
  </si>
  <si>
    <t>10.04.1994</t>
  </si>
  <si>
    <t>07.03.1994</t>
  </si>
  <si>
    <t>LỚP: KỸ THUẬT CÔNG TRÌNH XÂY DỰNG K4</t>
  </si>
  <si>
    <t>ĐIỂM KIỂM TRA ĐỊNH KỲ (M2 - HS 3)</t>
  </si>
  <si>
    <t>ĐIỂM THI KẾT THÚC HỌC PHẦN (M3 - HS 6)</t>
  </si>
  <si>
    <t>ĐIỂM KIỂM TRA ĐỊNH KỲ (M2 - HS 2)</t>
  </si>
  <si>
    <t>ĐIỂM THI KẾT THÚC HỌC PHẦN (M3 - HS 7)</t>
  </si>
  <si>
    <t>M 2.2</t>
  </si>
  <si>
    <t>Xác nhận của Phòng ĐT - KHCN</t>
  </si>
  <si>
    <t>ThS. Vũ Trung Kiên</t>
  </si>
  <si>
    <t>Học kỳ II - Năm học: 2015 - 2016</t>
  </si>
  <si>
    <t>HỌC PHẦN: Động lực học công trình                   SỐ TÍN CHỈ: 2</t>
  </si>
  <si>
    <t>Giảng viên: TS. Phạm Việt Hùng</t>
  </si>
  <si>
    <t>HỌC PHẦN: Kết cấu nhà bê tông cốt thép và đồ án                   SỐ TÍN CHỈ: 3</t>
  </si>
  <si>
    <t>Giảng viên: ThS. Phạm Văn Lê Cường</t>
  </si>
  <si>
    <t>HỌC PHẦN: Kết cấu thép                  SỐ TÍN CHỈ: 2</t>
  </si>
  <si>
    <t>Giảng viên: KS. Đoàn Hoàng Tài</t>
  </si>
  <si>
    <t>Học kỳ II - Năm học: 2015 - 2016 (Học Lại)</t>
  </si>
  <si>
    <t xml:space="preserve"> M 2.1</t>
  </si>
  <si>
    <t>Danh sách này gồm có 1 sinh viên./.</t>
  </si>
  <si>
    <t>Người dò điểm</t>
  </si>
  <si>
    <t>HỌC PHẦN:  Trắc địa và thực hành trắc địa      SỐ TC: 3</t>
  </si>
  <si>
    <t>Giảng viên:  ThS. Vũ Trung Kiên</t>
  </si>
  <si>
    <t>Danh sách này gồm có 4 sinh viên./.</t>
  </si>
  <si>
    <t>HỌC PHẦN:  Địa chất công trình    SỐ TC: 2</t>
  </si>
  <si>
    <t>Giảng viên:  ThS. Hoàng Thị Sinh Hương</t>
  </si>
  <si>
    <t xml:space="preserve"> ĐỒ ÁN M 2.2</t>
  </si>
  <si>
    <t>ĐIỂM KIỂM TRA ĐỊNH KỲ (M2 - HS3)</t>
  </si>
  <si>
    <t>ĐIỂM KIỂM TRA ĐỊNH KỲ (M2 - HS 3 )</t>
  </si>
  <si>
    <t>Nguyễn Thị Thi</t>
  </si>
  <si>
    <t>Phan Thị Thoa</t>
  </si>
  <si>
    <t>Nguyễn Nữ Thanh Thảo</t>
  </si>
  <si>
    <t xml:space="preserve">          Phan Thị Thoa</t>
  </si>
  <si>
    <t xml:space="preserve">      Người vào điểm</t>
  </si>
  <si>
    <t xml:space="preserve"> Bài tập M 2.1</t>
  </si>
  <si>
    <t>THỰC HÀNH M 2.2</t>
  </si>
  <si>
    <t>HỌC PHẦN: Vật lý kiến trúc                    SỐ TÍN CHỈ: 2</t>
  </si>
  <si>
    <t>Giảng viên: ThS. Đoàn Thị Lan</t>
  </si>
  <si>
    <t>Giảng viên: Thái Quang Minh</t>
  </si>
  <si>
    <t>HỌC PHẦN: Sức bền vật liệu 2                SỐ TÍN CHỈ: 2</t>
  </si>
  <si>
    <t>HỌC PHẦN: Cơ học kết cấu 2                        SỐ TÍN CHỈ: 2</t>
  </si>
  <si>
    <t>Danh sách này gồm có 6 sinh viên./.</t>
  </si>
  <si>
    <t>Học kỳ II - Năm học: 2015 - 2016 (Lần 2)</t>
  </si>
  <si>
    <t>Danh sách này gồm có 7 sinh viên./.</t>
  </si>
  <si>
    <t>Hà Thị Ngọc Diệu</t>
  </si>
  <si>
    <t>Nguyễn Ngọc Thuỷ Tiên</t>
  </si>
  <si>
    <t>Học kỳ II - Năm học: 2015 - 2016 (Học Lại Lần 2)</t>
  </si>
  <si>
    <t>Danh sách này gồm có 2 sinh viên./.</t>
  </si>
  <si>
    <t>Nguyễn Ngọc Thủy Tiên</t>
  </si>
  <si>
    <t>Giảng viên: Tạ Quang Tài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</si>
</sst>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0.0"/>
    <numFmt numFmtId="174" formatCode="0.0_ "/>
    <numFmt numFmtId="175" formatCode="#,##0.0"/>
    <numFmt numFmtId="176" formatCode="_(* #,##0.0_);_(* \(#,##0.0\);_(* &quot;-&quot;??_);_(@_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173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3" fontId="6" fillId="33" borderId="10" xfId="42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3" fontId="1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3" fontId="7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3" fontId="6" fillId="0" borderId="10" xfId="42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3" fontId="2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43" fontId="6" fillId="0" borderId="0" xfId="4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73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173" fontId="10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1" fillId="0" borderId="13" xfId="42" applyNumberFormat="1" applyFont="1" applyBorder="1" applyAlignment="1">
      <alignment horizontal="center" vertical="center"/>
    </xf>
    <xf numFmtId="175" fontId="1" fillId="33" borderId="13" xfId="4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0</xdr:rowOff>
    </xdr:from>
    <xdr:to>
      <xdr:col>2</xdr:col>
      <xdr:colOff>771525</xdr:colOff>
      <xdr:row>36</xdr:row>
      <xdr:rowOff>0</xdr:rowOff>
    </xdr:to>
    <xdr:sp>
      <xdr:nvSpPr>
        <xdr:cNvPr id="2" name="Line 1"/>
        <xdr:cNvSpPr>
          <a:spLocks/>
        </xdr:cNvSpPr>
      </xdr:nvSpPr>
      <xdr:spPr>
        <a:xfrm>
          <a:off x="390525" y="7334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0</xdr:rowOff>
    </xdr:from>
    <xdr:to>
      <xdr:col>2</xdr:col>
      <xdr:colOff>771525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390525" y="7334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771525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42950" y="4000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66750" y="40005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1057275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2</xdr:row>
      <xdr:rowOff>0</xdr:rowOff>
    </xdr:from>
    <xdr:to>
      <xdr:col>2</xdr:col>
      <xdr:colOff>1143000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742950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5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6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7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8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9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1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2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3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4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5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6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7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8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19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790575</xdr:colOff>
      <xdr:row>2</xdr:row>
      <xdr:rowOff>0</xdr:rowOff>
    </xdr:to>
    <xdr:sp>
      <xdr:nvSpPr>
        <xdr:cNvPr id="20" name="Line 2"/>
        <xdr:cNvSpPr>
          <a:spLocks/>
        </xdr:cNvSpPr>
      </xdr:nvSpPr>
      <xdr:spPr>
        <a:xfrm>
          <a:off x="666750" y="40005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140625" style="1" customWidth="1"/>
    <col min="2" max="2" width="13.7109375" style="1" customWidth="1"/>
    <col min="3" max="3" width="16.140625" style="1" customWidth="1"/>
    <col min="4" max="4" width="6.7109375" style="1" customWidth="1"/>
    <col min="5" max="5" width="12.421875" style="1" customWidth="1"/>
    <col min="6" max="6" width="9.7109375" style="43" customWidth="1"/>
    <col min="7" max="7" width="7.140625" style="43" customWidth="1"/>
    <col min="8" max="8" width="7.4218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6.57421875" style="3" customWidth="1"/>
    <col min="13" max="13" width="7.7109375" style="3" customWidth="1"/>
    <col min="14" max="14" width="9.28125" style="1" customWidth="1"/>
    <col min="15" max="15" width="13.00390625" style="1" customWidth="1"/>
    <col min="16" max="16384" width="9.140625" style="1" customWidth="1"/>
  </cols>
  <sheetData>
    <row r="1" spans="1:14" ht="15.75">
      <c r="A1" s="99" t="s">
        <v>0</v>
      </c>
      <c r="B1" s="99"/>
      <c r="C1" s="99"/>
      <c r="D1" s="9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</row>
    <row r="2" spans="1:14" ht="15.75" customHeight="1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</row>
    <row r="3" spans="5:14" ht="20.25" customHeight="1"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</row>
    <row r="4" spans="5:14" ht="18.75" customHeight="1">
      <c r="E4" s="80" t="s">
        <v>62</v>
      </c>
      <c r="F4" s="80"/>
      <c r="G4" s="80"/>
      <c r="H4" s="80"/>
      <c r="I4" s="80"/>
      <c r="J4" s="80"/>
      <c r="K4" s="80"/>
      <c r="L4" s="80"/>
      <c r="M4" s="80"/>
      <c r="N4" s="80"/>
    </row>
    <row r="5" spans="5:14" ht="18.75" customHeight="1">
      <c r="E5" s="91" t="s">
        <v>66</v>
      </c>
      <c r="F5" s="91"/>
      <c r="G5" s="91"/>
      <c r="H5" s="91"/>
      <c r="I5" s="91"/>
      <c r="J5" s="91"/>
      <c r="K5" s="91"/>
      <c r="L5" s="91"/>
      <c r="M5" s="91"/>
      <c r="N5" s="91"/>
    </row>
    <row r="6" spans="5:14" ht="21" customHeight="1">
      <c r="E6" s="91" t="s">
        <v>67</v>
      </c>
      <c r="F6" s="91"/>
      <c r="G6" s="91"/>
      <c r="H6" s="91"/>
      <c r="I6" s="91"/>
      <c r="J6" s="91"/>
      <c r="K6" s="91"/>
      <c r="L6" s="91"/>
      <c r="M6" s="91"/>
      <c r="N6" s="91"/>
    </row>
    <row r="7" spans="1:16" s="31" customFormat="1" ht="29.25" customHeight="1">
      <c r="A7" s="100" t="s">
        <v>3</v>
      </c>
      <c r="B7" s="100" t="s">
        <v>4</v>
      </c>
      <c r="C7" s="94" t="s">
        <v>5</v>
      </c>
      <c r="D7" s="95"/>
      <c r="E7" s="92" t="s">
        <v>6</v>
      </c>
      <c r="F7" s="102" t="s">
        <v>7</v>
      </c>
      <c r="G7" s="104" t="s">
        <v>73</v>
      </c>
      <c r="H7" s="105"/>
      <c r="I7" s="106"/>
      <c r="J7" s="92" t="s">
        <v>49</v>
      </c>
      <c r="K7" s="104" t="s">
        <v>8</v>
      </c>
      <c r="L7" s="105"/>
      <c r="M7" s="106"/>
      <c r="N7" s="94" t="s">
        <v>9</v>
      </c>
      <c r="O7" s="95"/>
      <c r="P7" s="30"/>
    </row>
    <row r="8" spans="1:16" s="31" customFormat="1" ht="37.5" customHeight="1">
      <c r="A8" s="101"/>
      <c r="B8" s="101"/>
      <c r="C8" s="96"/>
      <c r="D8" s="97"/>
      <c r="E8" s="93"/>
      <c r="F8" s="103"/>
      <c r="G8" s="32" t="s">
        <v>63</v>
      </c>
      <c r="H8" s="64" t="s">
        <v>80</v>
      </c>
      <c r="I8" s="5" t="s">
        <v>11</v>
      </c>
      <c r="J8" s="93"/>
      <c r="K8" s="5" t="s">
        <v>12</v>
      </c>
      <c r="L8" s="5" t="s">
        <v>13</v>
      </c>
      <c r="M8" s="5" t="s">
        <v>14</v>
      </c>
      <c r="N8" s="96"/>
      <c r="O8" s="97"/>
      <c r="P8" s="30"/>
    </row>
    <row r="9" spans="1:16" s="40" customFormat="1" ht="21.75" customHeight="1">
      <c r="A9" s="41">
        <v>1</v>
      </c>
      <c r="B9" s="58">
        <v>1210210001</v>
      </c>
      <c r="C9" s="60" t="s">
        <v>27</v>
      </c>
      <c r="D9" s="42" t="s">
        <v>15</v>
      </c>
      <c r="E9" s="59" t="s">
        <v>28</v>
      </c>
      <c r="F9" s="61">
        <v>9</v>
      </c>
      <c r="G9" s="61">
        <v>9</v>
      </c>
      <c r="H9" s="61">
        <v>10</v>
      </c>
      <c r="I9" s="34">
        <f>(H9*2+G9)/3</f>
        <v>9.666666666666666</v>
      </c>
      <c r="J9" s="34">
        <v>5.5</v>
      </c>
      <c r="K9" s="35">
        <f>ROUND((J9*6+I9*3+F9)/10,1)</f>
        <v>7.1</v>
      </c>
      <c r="L9" s="33" t="str">
        <f>IF(K9&gt;=8.5,"A",IF(K9&gt;=7,"B",IF(K9&gt;=5.5,"C",IF(K9&gt;=4,"D",IF(AND(K9&lt;4,K9&gt;=0),"F",IF(AND(F9="",I9="",#REF!=""),"I",IF(OR(F9&lt;&gt;"",I9&lt;&gt;"",#REF!&lt;&gt;""),"X","R")))))))</f>
        <v>B</v>
      </c>
      <c r="M9" s="36">
        <f>IF(L9="A",4,IF(L9="B",3,IF(L9="C",2,IF(L9="D",1,0))))</f>
        <v>3</v>
      </c>
      <c r="N9" s="37" t="str">
        <f>IF(L9="A","GIỎI",IF(L9="B","KHÁ",IF(L9="C","TB",IF(L9="D","TB YẾU","KÉM"))))</f>
        <v>KHÁ</v>
      </c>
      <c r="O9" s="38" t="str">
        <f>IF(OR(K9&lt;4,J9&lt;=2,),"KHÔNG ĐẠT","ĐẠT")</f>
        <v>ĐẠT</v>
      </c>
      <c r="P9" s="1"/>
    </row>
    <row r="10" spans="1:15" ht="21.75" customHeight="1">
      <c r="A10" s="41">
        <v>2</v>
      </c>
      <c r="B10" s="58">
        <v>1210210013</v>
      </c>
      <c r="C10" s="60" t="s">
        <v>29</v>
      </c>
      <c r="D10" s="42" t="s">
        <v>30</v>
      </c>
      <c r="E10" s="59" t="s">
        <v>31</v>
      </c>
      <c r="F10" s="61">
        <v>9</v>
      </c>
      <c r="G10" s="61">
        <v>9</v>
      </c>
      <c r="H10" s="61">
        <v>10</v>
      </c>
      <c r="I10" s="34">
        <f>(H10*2+G10)/3</f>
        <v>9.666666666666666</v>
      </c>
      <c r="J10" s="34">
        <v>5.5</v>
      </c>
      <c r="K10" s="35">
        <f>ROUND((J10*6+I10*3+F10)/10,1)</f>
        <v>7.1</v>
      </c>
      <c r="L10" s="33" t="str">
        <f>IF(K10&gt;=8.5,"A",IF(K10&gt;=7,"B",IF(K10&gt;=5.5,"C",IF(K10&gt;=4,"D",IF(AND(K10&lt;4,K10&gt;=0),"F",IF(AND(F10="",I10="",#REF!=""),"I",IF(OR(F10&lt;&gt;"",I10&lt;&gt;"",#REF!&lt;&gt;""),"X","R")))))))</f>
        <v>B</v>
      </c>
      <c r="M10" s="36">
        <f>IF(L10="A",4,IF(L10="B",3,IF(L10="C",2,IF(L10="D",1,0))))</f>
        <v>3</v>
      </c>
      <c r="N10" s="37" t="str">
        <f>IF(L10="A","GIỎI",IF(L10="B","KHÁ",IF(L10="C","TB",IF(L10="D","TB YẾU","KÉM"))))</f>
        <v>KHÁ</v>
      </c>
      <c r="O10" s="38" t="str">
        <f>IF(OR(K10&lt;4,J10&lt;=2,),"KHÔNG ĐẠT","ĐẠT")</f>
        <v>ĐẠT</v>
      </c>
    </row>
    <row r="11" spans="1:16" ht="21.75" customHeight="1">
      <c r="A11" s="41">
        <v>3</v>
      </c>
      <c r="B11" s="58">
        <v>1210210035</v>
      </c>
      <c r="C11" s="60" t="s">
        <v>41</v>
      </c>
      <c r="D11" s="42" t="s">
        <v>42</v>
      </c>
      <c r="E11" s="59" t="s">
        <v>43</v>
      </c>
      <c r="F11" s="61">
        <v>9</v>
      </c>
      <c r="G11" s="61">
        <v>9</v>
      </c>
      <c r="H11" s="61">
        <v>10</v>
      </c>
      <c r="I11" s="34">
        <f>(H11*2+G11)/3</f>
        <v>9.666666666666666</v>
      </c>
      <c r="J11" s="34">
        <v>2</v>
      </c>
      <c r="K11" s="35">
        <f>ROUND((J11*6+I11*3+F11)/10,1)</f>
        <v>5</v>
      </c>
      <c r="L11" s="33" t="str">
        <f>IF(K11&gt;=8.5,"A",IF(K11&gt;=7,"B",IF(K11&gt;=5.5,"C",IF(K11&gt;=4,"D",IF(AND(K11&lt;4,K11&gt;=0),"F",IF(AND(F11="",I11="",#REF!=""),"I",IF(OR(F11&lt;&gt;"",I11&lt;&gt;"",#REF!&lt;&gt;""),"X","R")))))))</f>
        <v>D</v>
      </c>
      <c r="M11" s="36">
        <f>IF(L11="A",4,IF(L11="B",3,IF(L11="C",2,IF(L11="D",1,0))))</f>
        <v>1</v>
      </c>
      <c r="N11" s="37" t="str">
        <f>IF(L11="A","GIỎI",IF(L11="B","KHÁ",IF(L11="C","TB",IF(L11="D","TB YẾU","KÉM"))))</f>
        <v>TB YẾU</v>
      </c>
      <c r="O11" s="38" t="str">
        <f>IF(OR(K11&lt;4,J11&lt;=2,),"KHÔNG ĐẠT","ĐẠT")</f>
        <v>KHÔNG ĐẠT</v>
      </c>
      <c r="P11" s="39"/>
    </row>
    <row r="12" spans="1:15" ht="21.75" customHeight="1">
      <c r="A12" s="41">
        <v>4</v>
      </c>
      <c r="B12" s="58">
        <v>1210210008</v>
      </c>
      <c r="C12" s="60" t="s">
        <v>18</v>
      </c>
      <c r="D12" s="42" t="s">
        <v>39</v>
      </c>
      <c r="E12" s="59" t="s">
        <v>40</v>
      </c>
      <c r="F12" s="61">
        <v>9</v>
      </c>
      <c r="G12" s="61">
        <v>9</v>
      </c>
      <c r="H12" s="61">
        <v>10</v>
      </c>
      <c r="I12" s="34">
        <f>(H12*2+G12)/3</f>
        <v>9.666666666666666</v>
      </c>
      <c r="J12" s="34">
        <v>2</v>
      </c>
      <c r="K12" s="35">
        <f>ROUND((J12*6+I12*3+F12)/10,1)</f>
        <v>5</v>
      </c>
      <c r="L12" s="33" t="str">
        <f>IF(K12&gt;=8.5,"A",IF(K12&gt;=7,"B",IF(K12&gt;=5.5,"C",IF(K12&gt;=4,"D",IF(AND(K12&lt;4,K12&gt;=0),"F",IF(AND(F12="",I12="",#REF!=""),"I",IF(OR(F12&lt;&gt;"",I12&lt;&gt;"",#REF!&lt;&gt;""),"X","R")))))))</f>
        <v>D</v>
      </c>
      <c r="M12" s="36">
        <f>IF(L12="A",4,IF(L12="B",3,IF(L12="C",2,IF(L12="D",1,0))))</f>
        <v>1</v>
      </c>
      <c r="N12" s="37" t="str">
        <f>IF(L12="A","GIỎI",IF(L12="B","KHÁ",IF(L12="C","TB",IF(L12="D","TB YẾU","KÉM"))))</f>
        <v>TB YẾU</v>
      </c>
      <c r="O12" s="38" t="str">
        <f>IF(OR(K12&lt;4,J12&lt;=2,),"KHÔNG ĐẠT","ĐẠT")</f>
        <v>KHÔNG ĐẠT</v>
      </c>
    </row>
    <row r="13" spans="1:15" ht="19.5" customHeight="1">
      <c r="A13" s="46"/>
      <c r="B13" s="47"/>
      <c r="C13" s="48"/>
      <c r="D13" s="49"/>
      <c r="E13" s="50"/>
      <c r="F13" s="51"/>
      <c r="G13" s="51"/>
      <c r="H13" s="52"/>
      <c r="I13" s="53"/>
      <c r="J13" s="53"/>
      <c r="K13" s="54"/>
      <c r="L13" s="52"/>
      <c r="M13" s="55"/>
      <c r="N13" s="56"/>
      <c r="O13" s="57"/>
    </row>
    <row r="14" spans="2:5" ht="15.75">
      <c r="B14" s="84" t="s">
        <v>68</v>
      </c>
      <c r="C14" s="84"/>
      <c r="D14" s="84"/>
      <c r="E14" s="84"/>
    </row>
    <row r="15" spans="2:15" ht="15.75">
      <c r="B15" s="9" t="s">
        <v>53</v>
      </c>
      <c r="C15" s="9"/>
      <c r="D15" s="9"/>
      <c r="E15" s="107" t="s">
        <v>22</v>
      </c>
      <c r="F15" s="107"/>
      <c r="H15" s="108" t="s">
        <v>23</v>
      </c>
      <c r="I15" s="108"/>
      <c r="J15" s="108"/>
      <c r="K15" s="9"/>
      <c r="L15" s="108" t="s">
        <v>65</v>
      </c>
      <c r="M15" s="108"/>
      <c r="N15" s="108"/>
      <c r="O15" s="9"/>
    </row>
    <row r="16" spans="2:15" ht="15.75">
      <c r="B16" s="9"/>
      <c r="C16" s="9"/>
      <c r="D16" s="9"/>
      <c r="E16" s="9"/>
      <c r="F16" s="45"/>
      <c r="G16" s="45"/>
      <c r="H16" s="9"/>
      <c r="I16" s="9"/>
      <c r="J16" s="9"/>
      <c r="K16" s="9"/>
      <c r="L16" s="44"/>
      <c r="M16" s="44"/>
      <c r="N16" s="9"/>
      <c r="O16" s="9"/>
    </row>
    <row r="17" spans="2:15" ht="15.75">
      <c r="B17" s="9"/>
      <c r="C17" s="9"/>
      <c r="D17" s="9"/>
      <c r="E17" s="9"/>
      <c r="F17" s="45"/>
      <c r="G17" s="45"/>
      <c r="H17" s="9"/>
      <c r="I17" s="9"/>
      <c r="J17" s="9"/>
      <c r="K17" s="9"/>
      <c r="L17" s="44"/>
      <c r="M17" s="44"/>
      <c r="N17" s="9"/>
      <c r="O17" s="9"/>
    </row>
    <row r="18" spans="2:15" ht="15.75">
      <c r="B18" s="9"/>
      <c r="C18" s="9"/>
      <c r="D18" s="9"/>
      <c r="E18" s="9"/>
      <c r="F18" s="45"/>
      <c r="G18" s="45"/>
      <c r="H18" s="9"/>
      <c r="I18" s="9"/>
      <c r="J18" s="9"/>
      <c r="K18" s="9"/>
      <c r="L18" s="44"/>
      <c r="M18" s="44"/>
      <c r="N18" s="9"/>
      <c r="O18" s="9"/>
    </row>
    <row r="19" spans="2:15" ht="15.75">
      <c r="B19" s="80" t="s">
        <v>54</v>
      </c>
      <c r="C19" s="80"/>
      <c r="D19" s="7"/>
      <c r="E19" s="107" t="s">
        <v>75</v>
      </c>
      <c r="F19" s="107"/>
      <c r="H19" s="108" t="s">
        <v>74</v>
      </c>
      <c r="I19" s="108"/>
      <c r="J19" s="108"/>
      <c r="L19" s="108" t="s">
        <v>76</v>
      </c>
      <c r="M19" s="108"/>
      <c r="N19" s="108"/>
      <c r="O19" s="9"/>
    </row>
    <row r="20" spans="2:15" ht="15.75">
      <c r="B20" s="9"/>
      <c r="C20" s="9"/>
      <c r="D20" s="9"/>
      <c r="E20" s="9"/>
      <c r="F20" s="45"/>
      <c r="G20" s="45"/>
      <c r="H20" s="9"/>
      <c r="I20" s="9"/>
      <c r="J20" s="9"/>
      <c r="K20" s="9"/>
      <c r="L20" s="44"/>
      <c r="M20" s="44"/>
      <c r="N20" s="9"/>
      <c r="O20" s="9"/>
    </row>
  </sheetData>
  <sheetProtection/>
  <mergeCells count="25">
    <mergeCell ref="N7:O8"/>
    <mergeCell ref="B14:E14"/>
    <mergeCell ref="E15:F15"/>
    <mergeCell ref="H15:J15"/>
    <mergeCell ref="L15:N15"/>
    <mergeCell ref="B19:C19"/>
    <mergeCell ref="H19:J19"/>
    <mergeCell ref="L19:N19"/>
    <mergeCell ref="E19:F19"/>
    <mergeCell ref="E5:N5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A1:D1"/>
    <mergeCell ref="E1:N1"/>
    <mergeCell ref="A2:D2"/>
    <mergeCell ref="E2:N2"/>
    <mergeCell ref="E3:N3"/>
    <mergeCell ref="E4:N4"/>
  </mergeCells>
  <printOptions/>
  <pageMargins left="0.43" right="0.32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1.57421875" style="0" customWidth="1"/>
    <col min="4" max="4" width="6.7109375" style="0" customWidth="1"/>
    <col min="5" max="5" width="11.28125" style="0" customWidth="1"/>
    <col min="6" max="6" width="12.00390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710937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8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87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56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57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81" t="s">
        <v>3</v>
      </c>
      <c r="B8" s="81" t="s">
        <v>4</v>
      </c>
      <c r="C8" s="81" t="s">
        <v>5</v>
      </c>
      <c r="D8" s="81"/>
      <c r="E8" s="82" t="s">
        <v>6</v>
      </c>
      <c r="F8" s="92" t="s">
        <v>7</v>
      </c>
      <c r="G8" s="85" t="s">
        <v>48</v>
      </c>
      <c r="H8" s="86"/>
      <c r="I8" s="87"/>
      <c r="J8" s="88" t="s">
        <v>49</v>
      </c>
      <c r="K8" s="85" t="s">
        <v>8</v>
      </c>
      <c r="L8" s="86"/>
      <c r="M8" s="87"/>
      <c r="N8" s="94" t="s">
        <v>9</v>
      </c>
      <c r="O8" s="95"/>
    </row>
    <row r="9" spans="1:15" ht="40.5" customHeight="1">
      <c r="A9" s="81"/>
      <c r="B9" s="81"/>
      <c r="C9" s="81"/>
      <c r="D9" s="81"/>
      <c r="E9" s="81"/>
      <c r="F9" s="93"/>
      <c r="G9" s="4" t="s">
        <v>10</v>
      </c>
      <c r="H9" s="21" t="s">
        <v>52</v>
      </c>
      <c r="I9" s="5" t="s">
        <v>11</v>
      </c>
      <c r="J9" s="89"/>
      <c r="K9" s="5" t="s">
        <v>12</v>
      </c>
      <c r="L9" s="5" t="s">
        <v>13</v>
      </c>
      <c r="M9" s="5" t="s">
        <v>14</v>
      </c>
      <c r="N9" s="96"/>
      <c r="O9" s="97"/>
    </row>
    <row r="10" spans="1:21" s="17" customFormat="1" ht="19.5" customHeight="1">
      <c r="A10" s="11">
        <v>1</v>
      </c>
      <c r="B10" s="11">
        <v>1210210003</v>
      </c>
      <c r="C10" s="14" t="s">
        <v>34</v>
      </c>
      <c r="D10" s="15" t="s">
        <v>17</v>
      </c>
      <c r="E10" s="16" t="s">
        <v>35</v>
      </c>
      <c r="F10" s="72">
        <v>8.8</v>
      </c>
      <c r="G10" s="73">
        <f>F10</f>
        <v>8.8</v>
      </c>
      <c r="H10" s="25"/>
      <c r="I10" s="26">
        <f>G10</f>
        <v>8.8</v>
      </c>
      <c r="J10" s="19">
        <v>8</v>
      </c>
      <c r="K10" s="10">
        <f>ROUND((F10+I10*3+J10*6)/10,1)</f>
        <v>8.3</v>
      </c>
      <c r="L10" s="13" t="str">
        <f>IF(OR(F10="",I10=""),"I",IF(J10="","X",IF($K10&gt;=8.5,"A",IF(7&lt;=$K10,"B",IF(5.5&lt;=$K10,"C",IF(4&lt;=$K10,"D","F"))))))</f>
        <v>B</v>
      </c>
      <c r="M10" s="13">
        <f>IF(L10="A",4,IF(L10="B",3,IF(L10="C",2,IF(L10="D",1,0))))</f>
        <v>3</v>
      </c>
      <c r="N10" s="12" t="str">
        <f>IF(L10="A","GIỎI",IF(L10="B","KHÁ",IF(L10="C","TB",IF(L10="D","TB YẾU","KÉM"))))</f>
        <v>KHÁ</v>
      </c>
      <c r="O10" s="13" t="str">
        <f>IF(OR(K10&lt;4,J10&lt;=2),"KHÔNG ĐẠT","ĐẠT")</f>
        <v>ĐẠT</v>
      </c>
      <c r="P10" s="28"/>
      <c r="Q10" s="29"/>
      <c r="R10" s="29"/>
      <c r="S10" s="29"/>
      <c r="T10" s="29"/>
      <c r="U10" s="29"/>
    </row>
    <row r="11" spans="1:21" s="17" customFormat="1" ht="19.5" customHeight="1">
      <c r="A11" s="11">
        <v>2</v>
      </c>
      <c r="B11" s="11">
        <v>1210210008</v>
      </c>
      <c r="C11" s="14" t="s">
        <v>18</v>
      </c>
      <c r="D11" s="15" t="s">
        <v>39</v>
      </c>
      <c r="E11" s="16" t="s">
        <v>40</v>
      </c>
      <c r="F11" s="72">
        <v>8.8</v>
      </c>
      <c r="G11" s="73">
        <f>F11</f>
        <v>8.8</v>
      </c>
      <c r="H11" s="25"/>
      <c r="I11" s="26">
        <f>G11</f>
        <v>8.8</v>
      </c>
      <c r="J11" s="19">
        <v>7.5</v>
      </c>
      <c r="K11" s="10">
        <f>ROUND((F11+I11*3+J11*6)/10,1)</f>
        <v>8</v>
      </c>
      <c r="L11" s="13" t="str">
        <f>IF(OR(F11="",I11=""),"I",IF(J11="","X",IF($K11&gt;=8.5,"A",IF(7&lt;=$K11,"B",IF(5.5&lt;=$K11,"C",IF(4&lt;=$K11,"D","F"))))))</f>
        <v>B</v>
      </c>
      <c r="M11" s="13">
        <f>IF(L11="A",4,IF(L11="B",3,IF(L11="C",2,IF(L11="D",1,0))))</f>
        <v>3</v>
      </c>
      <c r="N11" s="12" t="str">
        <f>IF(L11="A","GIỎI",IF(L11="B","KHÁ",IF(L11="C","TB",IF(L11="D","TB YẾU","KÉM"))))</f>
        <v>KHÁ</v>
      </c>
      <c r="O11" s="13" t="str">
        <f>IF(OR(K11&lt;4,J11&lt;=2),"KHÔNG ĐẠT","ĐẠT")</f>
        <v>ĐẠT</v>
      </c>
      <c r="P11" s="28"/>
      <c r="Q11" s="29"/>
      <c r="R11" s="29"/>
      <c r="S11" s="29"/>
      <c r="T11" s="29"/>
      <c r="U11" s="29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</row>
    <row r="13" spans="1:15" ht="16.5">
      <c r="A13" s="1"/>
      <c r="B13" s="6" t="s">
        <v>92</v>
      </c>
      <c r="C13" s="1"/>
      <c r="D13" s="1"/>
      <c r="E13" s="1"/>
      <c r="F13" s="1"/>
      <c r="G13" s="1"/>
      <c r="H13" s="1"/>
      <c r="I13" s="1"/>
      <c r="J13" s="1"/>
      <c r="K13" s="98"/>
      <c r="L13" s="98"/>
      <c r="M13" s="98"/>
      <c r="N13" s="98"/>
      <c r="O13" s="1"/>
    </row>
    <row r="14" spans="1:21" ht="15.75">
      <c r="A14" s="1"/>
      <c r="B14" s="80" t="s">
        <v>53</v>
      </c>
      <c r="C14" s="80"/>
      <c r="D14" s="80"/>
      <c r="E14" s="80"/>
      <c r="F14" s="7" t="s">
        <v>22</v>
      </c>
      <c r="G14" s="7"/>
      <c r="I14" s="66" t="s">
        <v>78</v>
      </c>
      <c r="J14" s="66"/>
      <c r="K14" s="80" t="s">
        <v>65</v>
      </c>
      <c r="L14" s="80"/>
      <c r="M14" s="80"/>
      <c r="N14" s="80"/>
      <c r="O14" s="1"/>
      <c r="P14" s="23"/>
      <c r="Q14" s="23"/>
      <c r="R14" s="23"/>
      <c r="S14" s="23"/>
      <c r="T14" s="23"/>
      <c r="U14" s="23"/>
    </row>
    <row r="15" spans="1:21" ht="15.75">
      <c r="A15" s="1"/>
      <c r="B15" s="1"/>
      <c r="C15" s="83"/>
      <c r="D15" s="83"/>
      <c r="E15" s="83"/>
      <c r="F15" s="1"/>
      <c r="G15" s="1"/>
      <c r="H15" s="84"/>
      <c r="I15" s="84"/>
      <c r="J15" s="84"/>
      <c r="K15" s="84"/>
      <c r="L15" s="84"/>
      <c r="M15" s="84"/>
      <c r="N15" s="84"/>
      <c r="O15" s="1"/>
      <c r="P15" s="23"/>
      <c r="Q15" s="23"/>
      <c r="R15" s="23"/>
      <c r="S15" s="23"/>
      <c r="T15" s="23"/>
      <c r="U15" s="23"/>
    </row>
    <row r="16" spans="1:21" ht="15.75">
      <c r="A16" s="1"/>
      <c r="B16" s="1"/>
      <c r="C16" s="8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23"/>
      <c r="Q16" s="23"/>
      <c r="R16" s="23"/>
      <c r="S16" s="23"/>
      <c r="T16" s="23"/>
      <c r="U16" s="23"/>
    </row>
    <row r="17" spans="1:2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23"/>
      <c r="Q17" s="23"/>
      <c r="R17" s="23"/>
      <c r="S17" s="23"/>
      <c r="T17" s="23"/>
      <c r="U17" s="23"/>
    </row>
    <row r="18" spans="1:21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23"/>
      <c r="Q18" s="23"/>
      <c r="R18" s="23"/>
      <c r="S18" s="23"/>
      <c r="T18" s="23"/>
      <c r="U18" s="23"/>
    </row>
    <row r="19" spans="1:21" ht="15.75">
      <c r="A19" s="1"/>
      <c r="B19" s="1"/>
      <c r="C19" s="7" t="s">
        <v>54</v>
      </c>
      <c r="D19" s="7"/>
      <c r="E19" s="109" t="s">
        <v>89</v>
      </c>
      <c r="F19" s="109"/>
      <c r="G19" s="109"/>
      <c r="H19" s="80" t="s">
        <v>74</v>
      </c>
      <c r="I19" s="80"/>
      <c r="J19" s="80"/>
      <c r="K19" s="80" t="s">
        <v>90</v>
      </c>
      <c r="L19" s="80"/>
      <c r="M19" s="80"/>
      <c r="N19" s="80"/>
      <c r="O19" s="1"/>
      <c r="P19" s="23"/>
      <c r="Q19" s="23"/>
      <c r="R19" s="23"/>
      <c r="S19" s="23"/>
      <c r="T19" s="23"/>
      <c r="U19" s="23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</row>
  </sheetData>
  <sheetProtection/>
  <mergeCells count="25">
    <mergeCell ref="E19:G19"/>
    <mergeCell ref="H19:J19"/>
    <mergeCell ref="K19:N19"/>
    <mergeCell ref="K13:N13"/>
    <mergeCell ref="B14:E14"/>
    <mergeCell ref="K14:N14"/>
    <mergeCell ref="C15:E15"/>
    <mergeCell ref="H15:J15"/>
    <mergeCell ref="K15:N1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A1:D1"/>
    <mergeCell ref="E1:N1"/>
    <mergeCell ref="A2:D2"/>
    <mergeCell ref="E2:N2"/>
    <mergeCell ref="E3:N3"/>
    <mergeCell ref="E4:N4"/>
  </mergeCells>
  <printOptions/>
  <pageMargins left="0.28" right="0.2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zoomScalePageLayoutView="0" workbookViewId="0" topLeftCell="A4">
      <selection activeCell="E20" sqref="E20:E21"/>
    </sheetView>
  </sheetViews>
  <sheetFormatPr defaultColWidth="9.140625" defaultRowHeight="12.75"/>
  <cols>
    <col min="1" max="1" width="5.140625" style="1" customWidth="1"/>
    <col min="2" max="2" width="13.7109375" style="1" customWidth="1"/>
    <col min="3" max="3" width="16.140625" style="1" customWidth="1"/>
    <col min="4" max="4" width="6.7109375" style="1" customWidth="1"/>
    <col min="5" max="5" width="12.421875" style="1" customWidth="1"/>
    <col min="6" max="6" width="9.7109375" style="43" customWidth="1"/>
    <col min="7" max="7" width="8.140625" style="43" customWidth="1"/>
    <col min="8" max="8" width="5.851562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6.57421875" style="3" customWidth="1"/>
    <col min="13" max="13" width="7.7109375" style="3" customWidth="1"/>
    <col min="14" max="14" width="10.140625" style="1" customWidth="1"/>
    <col min="15" max="15" width="13.00390625" style="1" customWidth="1"/>
    <col min="16" max="16384" width="9.140625" style="1" customWidth="1"/>
  </cols>
  <sheetData>
    <row r="1" spans="1:14" ht="15.75">
      <c r="A1" s="99" t="s">
        <v>0</v>
      </c>
      <c r="B1" s="99"/>
      <c r="C1" s="99"/>
      <c r="D1" s="9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</row>
    <row r="2" spans="1:14" ht="15.75" customHeight="1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</row>
    <row r="3" spans="5:14" ht="20.25" customHeight="1"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</row>
    <row r="4" spans="5:14" ht="18.75" customHeight="1">
      <c r="E4" s="80" t="s">
        <v>62</v>
      </c>
      <c r="F4" s="80"/>
      <c r="G4" s="80"/>
      <c r="H4" s="80"/>
      <c r="I4" s="80"/>
      <c r="J4" s="80"/>
      <c r="K4" s="80"/>
      <c r="L4" s="80"/>
      <c r="M4" s="80"/>
      <c r="N4" s="80"/>
    </row>
    <row r="5" spans="5:14" ht="18.75" customHeight="1">
      <c r="E5" s="91" t="s">
        <v>69</v>
      </c>
      <c r="F5" s="91"/>
      <c r="G5" s="91"/>
      <c r="H5" s="91"/>
      <c r="I5" s="91"/>
      <c r="J5" s="91"/>
      <c r="K5" s="91"/>
      <c r="L5" s="91"/>
      <c r="M5" s="91"/>
      <c r="N5" s="91"/>
    </row>
    <row r="6" spans="5:14" ht="21" customHeight="1">
      <c r="E6" s="91" t="s">
        <v>70</v>
      </c>
      <c r="F6" s="91"/>
      <c r="G6" s="91"/>
      <c r="H6" s="91"/>
      <c r="I6" s="91"/>
      <c r="J6" s="91"/>
      <c r="K6" s="91"/>
      <c r="L6" s="91"/>
      <c r="M6" s="91"/>
      <c r="N6" s="91"/>
    </row>
    <row r="7" spans="1:16" s="31" customFormat="1" ht="29.25" customHeight="1">
      <c r="A7" s="100" t="s">
        <v>3</v>
      </c>
      <c r="B7" s="100" t="s">
        <v>4</v>
      </c>
      <c r="C7" s="94" t="s">
        <v>5</v>
      </c>
      <c r="D7" s="95"/>
      <c r="E7" s="92" t="s">
        <v>6</v>
      </c>
      <c r="F7" s="102" t="s">
        <v>7</v>
      </c>
      <c r="G7" s="104" t="s">
        <v>50</v>
      </c>
      <c r="H7" s="105"/>
      <c r="I7" s="106"/>
      <c r="J7" s="92" t="s">
        <v>51</v>
      </c>
      <c r="K7" s="104" t="s">
        <v>8</v>
      </c>
      <c r="L7" s="105"/>
      <c r="M7" s="106"/>
      <c r="N7" s="94" t="s">
        <v>9</v>
      </c>
      <c r="O7" s="95"/>
      <c r="P7" s="30"/>
    </row>
    <row r="8" spans="1:16" s="31" customFormat="1" ht="37.5" customHeight="1">
      <c r="A8" s="101"/>
      <c r="B8" s="101"/>
      <c r="C8" s="96"/>
      <c r="D8" s="97"/>
      <c r="E8" s="93"/>
      <c r="F8" s="103"/>
      <c r="G8" s="32" t="s">
        <v>63</v>
      </c>
      <c r="H8" s="4" t="s">
        <v>52</v>
      </c>
      <c r="I8" s="5" t="s">
        <v>11</v>
      </c>
      <c r="J8" s="93"/>
      <c r="K8" s="5" t="s">
        <v>12</v>
      </c>
      <c r="L8" s="5" t="s">
        <v>13</v>
      </c>
      <c r="M8" s="5" t="s">
        <v>14</v>
      </c>
      <c r="N8" s="96"/>
      <c r="O8" s="97"/>
      <c r="P8" s="30"/>
    </row>
    <row r="9" spans="1:16" s="71" customFormat="1" ht="21.75" customHeight="1">
      <c r="A9" s="41">
        <v>1</v>
      </c>
      <c r="B9" s="58">
        <v>1210210008</v>
      </c>
      <c r="C9" s="60" t="s">
        <v>18</v>
      </c>
      <c r="D9" s="42" t="s">
        <v>39</v>
      </c>
      <c r="E9" s="59" t="s">
        <v>40</v>
      </c>
      <c r="F9" s="34">
        <v>9</v>
      </c>
      <c r="G9" s="34">
        <v>9</v>
      </c>
      <c r="H9" s="34">
        <v>10</v>
      </c>
      <c r="I9" s="34">
        <f>(H9+G9)/2</f>
        <v>9.5</v>
      </c>
      <c r="J9" s="34">
        <v>7</v>
      </c>
      <c r="K9" s="67">
        <f>ROUND((J9*7+I9*2+F9)/10,1)</f>
        <v>7.7</v>
      </c>
      <c r="L9" s="68" t="str">
        <f>IF(K9&gt;=8.5,"A",IF(K9&gt;=7,"B",IF(K9&gt;=5.5,"C",IF(K9&gt;=4,"D",IF(AND(K9&lt;4,K9&gt;=0),"F",IF(AND(F9="",I9="",#REF!=""),"I",IF(OR(F9&lt;&gt;"",I9&lt;&gt;"",#REF!&lt;&gt;""),"X","R")))))))</f>
        <v>B</v>
      </c>
      <c r="M9" s="69">
        <f>IF(L9="A",4,IF(L9="B",3,IF(L9="C",2,IF(L9="D",1,0))))</f>
        <v>3</v>
      </c>
      <c r="N9" s="37" t="str">
        <f>IF(L9="A","GIỎI",IF(L9="B","KHÁ",IF(L9="C","TB",IF(L9="D","TB YẾU","KÉM"))))</f>
        <v>KHÁ</v>
      </c>
      <c r="O9" s="38" t="str">
        <f>IF(OR(K9&lt;4,J9&lt;=2,),"KHÔNG ĐẠT","ĐẠT")</f>
        <v>ĐẠT</v>
      </c>
      <c r="P9" s="70"/>
    </row>
    <row r="10" spans="1:15" ht="19.5" customHeight="1">
      <c r="A10" s="46"/>
      <c r="B10" s="47"/>
      <c r="C10" s="48"/>
      <c r="D10" s="49"/>
      <c r="E10" s="50"/>
      <c r="F10" s="51"/>
      <c r="G10" s="51"/>
      <c r="H10" s="52"/>
      <c r="I10" s="53"/>
      <c r="J10" s="53"/>
      <c r="K10" s="54"/>
      <c r="L10" s="52"/>
      <c r="M10" s="55"/>
      <c r="N10" s="56"/>
      <c r="O10" s="57"/>
    </row>
    <row r="11" spans="2:5" ht="15.75">
      <c r="B11" s="84" t="s">
        <v>64</v>
      </c>
      <c r="C11" s="84"/>
      <c r="D11" s="84"/>
      <c r="E11" s="84"/>
    </row>
    <row r="12" spans="2:15" ht="15.75">
      <c r="B12" s="9" t="s">
        <v>53</v>
      </c>
      <c r="C12" s="9"/>
      <c r="D12" s="9"/>
      <c r="E12" s="107" t="s">
        <v>22</v>
      </c>
      <c r="F12" s="107"/>
      <c r="H12" s="108" t="s">
        <v>23</v>
      </c>
      <c r="I12" s="108"/>
      <c r="J12" s="108"/>
      <c r="K12" s="9"/>
      <c r="L12" s="108" t="s">
        <v>65</v>
      </c>
      <c r="M12" s="108"/>
      <c r="N12" s="108"/>
      <c r="O12" s="9"/>
    </row>
    <row r="13" spans="2:15" ht="15.75">
      <c r="B13" s="9"/>
      <c r="C13" s="9"/>
      <c r="D13" s="9"/>
      <c r="E13" s="9"/>
      <c r="F13" s="45"/>
      <c r="G13" s="45"/>
      <c r="H13" s="9"/>
      <c r="I13" s="9"/>
      <c r="J13" s="9"/>
      <c r="K13" s="9"/>
      <c r="L13" s="44"/>
      <c r="M13" s="44"/>
      <c r="N13" s="9"/>
      <c r="O13" s="9"/>
    </row>
    <row r="14" spans="2:15" ht="15.75">
      <c r="B14" s="9"/>
      <c r="C14" s="9"/>
      <c r="D14" s="9"/>
      <c r="E14" s="9"/>
      <c r="F14" s="45"/>
      <c r="G14" s="45"/>
      <c r="H14" s="9"/>
      <c r="I14" s="9"/>
      <c r="J14" s="9"/>
      <c r="K14" s="9"/>
      <c r="L14" s="44"/>
      <c r="M14" s="44"/>
      <c r="N14" s="9"/>
      <c r="O14" s="9"/>
    </row>
    <row r="15" spans="2:15" ht="15.75">
      <c r="B15" s="9"/>
      <c r="C15" s="9"/>
      <c r="D15" s="9"/>
      <c r="E15" s="9"/>
      <c r="F15" s="45"/>
      <c r="G15" s="45"/>
      <c r="H15" s="9"/>
      <c r="I15" s="9"/>
      <c r="J15" s="9"/>
      <c r="K15" s="9"/>
      <c r="L15" s="44"/>
      <c r="M15" s="44"/>
      <c r="N15" s="9"/>
      <c r="O15" s="9"/>
    </row>
    <row r="16" spans="2:15" ht="15.75">
      <c r="B16" s="80" t="s">
        <v>54</v>
      </c>
      <c r="C16" s="80"/>
      <c r="D16" s="7"/>
      <c r="E16" s="107" t="s">
        <v>75</v>
      </c>
      <c r="F16" s="107"/>
      <c r="H16" s="108" t="s">
        <v>74</v>
      </c>
      <c r="I16" s="108"/>
      <c r="J16" s="108"/>
      <c r="L16" s="108" t="s">
        <v>76</v>
      </c>
      <c r="M16" s="108"/>
      <c r="N16" s="108"/>
      <c r="O16" s="9"/>
    </row>
    <row r="17" spans="2:15" ht="15.75">
      <c r="B17" s="9"/>
      <c r="C17" s="9"/>
      <c r="D17" s="9"/>
      <c r="E17" s="9"/>
      <c r="F17" s="45"/>
      <c r="G17" s="45"/>
      <c r="H17" s="9"/>
      <c r="I17" s="9"/>
      <c r="J17" s="9"/>
      <c r="K17" s="9"/>
      <c r="L17" s="44"/>
      <c r="M17" s="44"/>
      <c r="N17" s="9"/>
      <c r="O17" s="9"/>
    </row>
  </sheetData>
  <sheetProtection/>
  <mergeCells count="25">
    <mergeCell ref="N7:O8"/>
    <mergeCell ref="B11:E11"/>
    <mergeCell ref="E12:F12"/>
    <mergeCell ref="H12:J12"/>
    <mergeCell ref="L12:N12"/>
    <mergeCell ref="B16:C16"/>
    <mergeCell ref="H16:J16"/>
    <mergeCell ref="L16:N16"/>
    <mergeCell ref="E16:F16"/>
    <mergeCell ref="E5:N5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A1:D1"/>
    <mergeCell ref="E1:N1"/>
    <mergeCell ref="A2:D2"/>
    <mergeCell ref="E2:N2"/>
    <mergeCell ref="E3:N3"/>
    <mergeCell ref="E4:N4"/>
  </mergeCells>
  <printOptions/>
  <pageMargins left="0.29" right="0.29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1.8515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0039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3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55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81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82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28.5" customHeight="1">
      <c r="A7" s="81" t="s">
        <v>3</v>
      </c>
      <c r="B7" s="81" t="s">
        <v>4</v>
      </c>
      <c r="C7" s="81" t="s">
        <v>5</v>
      </c>
      <c r="D7" s="81"/>
      <c r="E7" s="82" t="s">
        <v>6</v>
      </c>
      <c r="F7" s="92" t="s">
        <v>7</v>
      </c>
      <c r="G7" s="85" t="s">
        <v>50</v>
      </c>
      <c r="H7" s="86"/>
      <c r="I7" s="87"/>
      <c r="J7" s="88" t="s">
        <v>51</v>
      </c>
      <c r="K7" s="85" t="s">
        <v>8</v>
      </c>
      <c r="L7" s="86"/>
      <c r="M7" s="87"/>
      <c r="N7" s="94" t="s">
        <v>9</v>
      </c>
      <c r="O7" s="95"/>
    </row>
    <row r="8" spans="1:15" ht="40.5" customHeight="1">
      <c r="A8" s="81"/>
      <c r="B8" s="81"/>
      <c r="C8" s="81"/>
      <c r="D8" s="81"/>
      <c r="E8" s="81"/>
      <c r="F8" s="93"/>
      <c r="G8" s="5" t="s">
        <v>63</v>
      </c>
      <c r="H8" s="21" t="s">
        <v>52</v>
      </c>
      <c r="I8" s="5" t="s">
        <v>11</v>
      </c>
      <c r="J8" s="89"/>
      <c r="K8" s="5" t="s">
        <v>12</v>
      </c>
      <c r="L8" s="5" t="s">
        <v>13</v>
      </c>
      <c r="M8" s="5" t="s">
        <v>14</v>
      </c>
      <c r="N8" s="96"/>
      <c r="O8" s="97"/>
    </row>
    <row r="9" spans="1:21" s="76" customFormat="1" ht="19.5" customHeight="1">
      <c r="A9" s="11">
        <v>1</v>
      </c>
      <c r="B9" s="11">
        <v>1210210035</v>
      </c>
      <c r="C9" s="14" t="s">
        <v>41</v>
      </c>
      <c r="D9" s="15" t="s">
        <v>42</v>
      </c>
      <c r="E9" s="16" t="s">
        <v>43</v>
      </c>
      <c r="F9" s="34">
        <v>8</v>
      </c>
      <c r="G9" s="34">
        <v>8</v>
      </c>
      <c r="H9" s="34"/>
      <c r="I9" s="19">
        <f>G9</f>
        <v>8</v>
      </c>
      <c r="J9" s="19">
        <v>0</v>
      </c>
      <c r="K9" s="10">
        <f>ROUND((F9+I9*2+J9*7)/10,1)</f>
        <v>2.4</v>
      </c>
      <c r="L9" s="13" t="str">
        <f>IF(OR(F9="",I9=""),"I",IF(J9="","X",IF($K9&gt;=8.5,"A",IF(7&lt;=$K9,"B",IF(5.5&lt;=$K9,"C",IF(4&lt;=$K9,"D","F"))))))</f>
        <v>F</v>
      </c>
      <c r="M9" s="13">
        <f>IF(L9="A",4,IF(L9="B",3,IF(L9="C",2,IF(L9="D",1,0))))</f>
        <v>0</v>
      </c>
      <c r="N9" s="12" t="str">
        <f>IF(L9="A","GIỎI",IF(L9="B","KHÁ",IF(L9="C","TB",IF(L9="D","TB YẾU","KÉM"))))</f>
        <v>KÉM</v>
      </c>
      <c r="O9" s="13" t="str">
        <f>IF(OR(K9&lt;4,J9&lt;=2),"KHÔNG ĐẠT","ĐẠT")</f>
        <v>KHÔNG ĐẠT</v>
      </c>
      <c r="P9" s="74"/>
      <c r="Q9" s="75"/>
      <c r="R9" s="75"/>
      <c r="S9" s="75"/>
      <c r="T9" s="75"/>
      <c r="U9" s="75"/>
    </row>
    <row r="10" spans="1:15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1"/>
      <c r="O10" s="1"/>
    </row>
    <row r="11" spans="1:15" ht="16.5">
      <c r="A11" s="1"/>
      <c r="B11" s="6" t="s">
        <v>64</v>
      </c>
      <c r="C11" s="1"/>
      <c r="D11" s="1"/>
      <c r="E11" s="1"/>
      <c r="F11" s="1"/>
      <c r="G11" s="1"/>
      <c r="H11" s="1"/>
      <c r="I11" s="1"/>
      <c r="J11" s="1"/>
      <c r="K11" s="98"/>
      <c r="L11" s="98"/>
      <c r="M11" s="98"/>
      <c r="N11" s="98"/>
      <c r="O11" s="1"/>
    </row>
    <row r="12" spans="1:15" ht="15.75">
      <c r="A12" s="1"/>
      <c r="B12" s="80" t="s">
        <v>53</v>
      </c>
      <c r="C12" s="80"/>
      <c r="D12" s="80"/>
      <c r="E12" s="80"/>
      <c r="F12" s="7" t="s">
        <v>22</v>
      </c>
      <c r="G12" s="7"/>
      <c r="I12" s="66" t="s">
        <v>78</v>
      </c>
      <c r="J12" s="66"/>
      <c r="K12" s="80" t="s">
        <v>65</v>
      </c>
      <c r="L12" s="80"/>
      <c r="M12" s="80"/>
      <c r="N12" s="80"/>
      <c r="O12" s="1"/>
    </row>
    <row r="13" spans="1:15" ht="15.75">
      <c r="A13" s="1"/>
      <c r="B13" s="1"/>
      <c r="C13" s="83"/>
      <c r="D13" s="83"/>
      <c r="E13" s="83"/>
      <c r="F13" s="1"/>
      <c r="G13" s="1"/>
      <c r="H13" s="84"/>
      <c r="I13" s="84"/>
      <c r="J13" s="84"/>
      <c r="K13" s="84"/>
      <c r="L13" s="84"/>
      <c r="M13" s="84"/>
      <c r="N13" s="84"/>
      <c r="O13" s="1"/>
    </row>
    <row r="14" spans="1:15" ht="15.75">
      <c r="A14" s="1"/>
      <c r="B14" s="1"/>
      <c r="C14" s="8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</row>
    <row r="15" spans="1:1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</row>
    <row r="17" spans="1:15" ht="15.75">
      <c r="A17" s="1"/>
      <c r="B17" s="1"/>
      <c r="C17" s="7" t="s">
        <v>54</v>
      </c>
      <c r="D17" s="7"/>
      <c r="E17" s="80" t="s">
        <v>77</v>
      </c>
      <c r="F17" s="80"/>
      <c r="G17" s="80"/>
      <c r="H17" s="80" t="s">
        <v>74</v>
      </c>
      <c r="I17" s="80"/>
      <c r="J17" s="80"/>
      <c r="K17" s="80" t="s">
        <v>76</v>
      </c>
      <c r="L17" s="80"/>
      <c r="M17" s="80"/>
      <c r="N17" s="80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E17:G17"/>
    <mergeCell ref="H17:J17"/>
    <mergeCell ref="K17:N17"/>
    <mergeCell ref="K11:N11"/>
    <mergeCell ref="B12:E12"/>
    <mergeCell ref="K12:N12"/>
    <mergeCell ref="C13:E13"/>
    <mergeCell ref="H13:J13"/>
    <mergeCell ref="K13:N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zoomScalePageLayoutView="0" workbookViewId="0" topLeftCell="A1">
      <selection activeCell="K18" sqref="K18:N18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1.8515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0039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3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55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85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94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28.5" customHeight="1">
      <c r="A7" s="81" t="s">
        <v>3</v>
      </c>
      <c r="B7" s="81" t="s">
        <v>4</v>
      </c>
      <c r="C7" s="81" t="s">
        <v>5</v>
      </c>
      <c r="D7" s="81"/>
      <c r="E7" s="82" t="s">
        <v>6</v>
      </c>
      <c r="F7" s="92" t="s">
        <v>7</v>
      </c>
      <c r="G7" s="85" t="s">
        <v>50</v>
      </c>
      <c r="H7" s="86"/>
      <c r="I7" s="87"/>
      <c r="J7" s="88" t="s">
        <v>51</v>
      </c>
      <c r="K7" s="85" t="s">
        <v>8</v>
      </c>
      <c r="L7" s="86"/>
      <c r="M7" s="87"/>
      <c r="N7" s="94" t="s">
        <v>9</v>
      </c>
      <c r="O7" s="95"/>
    </row>
    <row r="8" spans="1:15" ht="40.5" customHeight="1">
      <c r="A8" s="81"/>
      <c r="B8" s="81"/>
      <c r="C8" s="81"/>
      <c r="D8" s="81"/>
      <c r="E8" s="81"/>
      <c r="F8" s="93"/>
      <c r="G8" s="5" t="s">
        <v>63</v>
      </c>
      <c r="H8" s="21" t="s">
        <v>52</v>
      </c>
      <c r="I8" s="5" t="s">
        <v>11</v>
      </c>
      <c r="J8" s="89"/>
      <c r="K8" s="5" t="s">
        <v>12</v>
      </c>
      <c r="L8" s="5" t="s">
        <v>13</v>
      </c>
      <c r="M8" s="5" t="s">
        <v>14</v>
      </c>
      <c r="N8" s="96"/>
      <c r="O8" s="97"/>
    </row>
    <row r="9" spans="1:21" s="17" customFormat="1" ht="19.5" customHeight="1">
      <c r="A9" s="11">
        <v>1</v>
      </c>
      <c r="B9" s="11">
        <v>1210210010</v>
      </c>
      <c r="C9" s="14" t="s">
        <v>25</v>
      </c>
      <c r="D9" s="15" t="s">
        <v>15</v>
      </c>
      <c r="E9" s="16" t="s">
        <v>26</v>
      </c>
      <c r="F9" s="20">
        <v>8</v>
      </c>
      <c r="G9" s="20">
        <v>8</v>
      </c>
      <c r="H9" s="20"/>
      <c r="I9" s="18">
        <f aca="true" t="shared" si="0" ref="I9:I14">G9</f>
        <v>8</v>
      </c>
      <c r="J9" s="19">
        <v>7</v>
      </c>
      <c r="K9" s="10">
        <f aca="true" t="shared" si="1" ref="K9:K14">ROUND((F9+I9*2+J9*7)/10,1)</f>
        <v>7.3</v>
      </c>
      <c r="L9" s="13" t="str">
        <f aca="true" t="shared" si="2" ref="L9:L14">IF(OR(F9="",I9=""),"I",IF(J9="","X",IF($K9&gt;=8.5,"A",IF(7&lt;=$K9,"B",IF(5.5&lt;=$K9,"C",IF(4&lt;=$K9,"D","F"))))))</f>
        <v>B</v>
      </c>
      <c r="M9" s="13">
        <f aca="true" t="shared" si="3" ref="M9:M14">IF(L9="A",4,IF(L9="B",3,IF(L9="C",2,IF(L9="D",1,0))))</f>
        <v>3</v>
      </c>
      <c r="N9" s="12" t="str">
        <f aca="true" t="shared" si="4" ref="N9:N14">IF(L9="A","GIỎI",IF(L9="B","KHÁ",IF(L9="C","TB",IF(L9="D","TB YẾU","KÉM"))))</f>
        <v>KHÁ</v>
      </c>
      <c r="O9" s="13" t="str">
        <f aca="true" t="shared" si="5" ref="O9:O14">IF(OR(K9&lt;4,J9&lt;=2),"KHÔNG ĐẠT","ĐẠT")</f>
        <v>ĐẠT</v>
      </c>
      <c r="P9" s="23"/>
      <c r="Q9" s="22"/>
      <c r="R9" s="22"/>
      <c r="S9" s="22"/>
      <c r="T9" s="22"/>
      <c r="U9" s="22"/>
    </row>
    <row r="10" spans="1:21" s="17" customFormat="1" ht="19.5" customHeight="1">
      <c r="A10" s="11">
        <v>2</v>
      </c>
      <c r="B10" s="11">
        <v>1210210033</v>
      </c>
      <c r="C10" s="14" t="s">
        <v>37</v>
      </c>
      <c r="D10" s="15" t="s">
        <v>36</v>
      </c>
      <c r="E10" s="16" t="s">
        <v>38</v>
      </c>
      <c r="F10" s="20">
        <v>8</v>
      </c>
      <c r="G10" s="20">
        <v>8</v>
      </c>
      <c r="H10" s="20"/>
      <c r="I10" s="18">
        <f t="shared" si="0"/>
        <v>8</v>
      </c>
      <c r="J10" s="19">
        <v>5</v>
      </c>
      <c r="K10" s="10">
        <f t="shared" si="1"/>
        <v>5.9</v>
      </c>
      <c r="L10" s="13" t="str">
        <f t="shared" si="2"/>
        <v>C</v>
      </c>
      <c r="M10" s="13">
        <f t="shared" si="3"/>
        <v>2</v>
      </c>
      <c r="N10" s="12" t="str">
        <f t="shared" si="4"/>
        <v>TB</v>
      </c>
      <c r="O10" s="13" t="str">
        <f t="shared" si="5"/>
        <v>ĐẠT</v>
      </c>
      <c r="P10" s="23"/>
      <c r="Q10" s="22"/>
      <c r="R10" s="22"/>
      <c r="S10" s="22"/>
      <c r="T10" s="22"/>
      <c r="U10" s="22"/>
    </row>
    <row r="11" spans="1:21" s="17" customFormat="1" ht="19.5" customHeight="1">
      <c r="A11" s="11">
        <v>3</v>
      </c>
      <c r="B11" s="11">
        <v>1210210008</v>
      </c>
      <c r="C11" s="14" t="s">
        <v>18</v>
      </c>
      <c r="D11" s="15" t="s">
        <v>39</v>
      </c>
      <c r="E11" s="16" t="s">
        <v>40</v>
      </c>
      <c r="F11" s="20">
        <v>8</v>
      </c>
      <c r="G11" s="20">
        <v>8</v>
      </c>
      <c r="H11" s="20"/>
      <c r="I11" s="18">
        <f t="shared" si="0"/>
        <v>8</v>
      </c>
      <c r="J11" s="24">
        <v>6</v>
      </c>
      <c r="K11" s="10">
        <f t="shared" si="1"/>
        <v>6.6</v>
      </c>
      <c r="L11" s="13" t="str">
        <f t="shared" si="2"/>
        <v>C</v>
      </c>
      <c r="M11" s="13">
        <f t="shared" si="3"/>
        <v>2</v>
      </c>
      <c r="N11" s="12" t="str">
        <f t="shared" si="4"/>
        <v>TB</v>
      </c>
      <c r="O11" s="13" t="str">
        <f t="shared" si="5"/>
        <v>ĐẠT</v>
      </c>
      <c r="P11" s="23"/>
      <c r="Q11" s="22"/>
      <c r="R11" s="22"/>
      <c r="S11" s="22"/>
      <c r="T11" s="22"/>
      <c r="U11" s="22"/>
    </row>
    <row r="12" spans="1:21" s="17" customFormat="1" ht="19.5" customHeight="1">
      <c r="A12" s="11">
        <v>4</v>
      </c>
      <c r="B12" s="11">
        <v>1210210035</v>
      </c>
      <c r="C12" s="14" t="s">
        <v>41</v>
      </c>
      <c r="D12" s="15" t="s">
        <v>42</v>
      </c>
      <c r="E12" s="16" t="s">
        <v>43</v>
      </c>
      <c r="F12" s="20">
        <v>8</v>
      </c>
      <c r="G12" s="20">
        <v>8</v>
      </c>
      <c r="H12" s="20"/>
      <c r="I12" s="18">
        <f t="shared" si="0"/>
        <v>8</v>
      </c>
      <c r="J12" s="19">
        <v>4.5</v>
      </c>
      <c r="K12" s="10">
        <f t="shared" si="1"/>
        <v>5.6</v>
      </c>
      <c r="L12" s="13" t="str">
        <f t="shared" si="2"/>
        <v>C</v>
      </c>
      <c r="M12" s="13">
        <f t="shared" si="3"/>
        <v>2</v>
      </c>
      <c r="N12" s="12" t="str">
        <f t="shared" si="4"/>
        <v>TB</v>
      </c>
      <c r="O12" s="13" t="str">
        <f t="shared" si="5"/>
        <v>ĐẠT</v>
      </c>
      <c r="P12" s="23"/>
      <c r="Q12" s="22"/>
      <c r="R12" s="22"/>
      <c r="S12" s="22"/>
      <c r="T12" s="22"/>
      <c r="U12" s="22"/>
    </row>
    <row r="13" spans="1:21" s="17" customFormat="1" ht="19.5" customHeight="1">
      <c r="A13" s="11">
        <v>5</v>
      </c>
      <c r="B13" s="11">
        <v>1210210048</v>
      </c>
      <c r="C13" s="14" t="s">
        <v>44</v>
      </c>
      <c r="D13" s="15" t="s">
        <v>20</v>
      </c>
      <c r="E13" s="16" t="s">
        <v>45</v>
      </c>
      <c r="F13" s="20">
        <v>8</v>
      </c>
      <c r="G13" s="20">
        <v>8</v>
      </c>
      <c r="H13" s="20"/>
      <c r="I13" s="18">
        <f t="shared" si="0"/>
        <v>8</v>
      </c>
      <c r="J13" s="19">
        <v>7</v>
      </c>
      <c r="K13" s="10">
        <f t="shared" si="1"/>
        <v>7.3</v>
      </c>
      <c r="L13" s="13" t="str">
        <f t="shared" si="2"/>
        <v>B</v>
      </c>
      <c r="M13" s="13">
        <f t="shared" si="3"/>
        <v>3</v>
      </c>
      <c r="N13" s="12" t="str">
        <f t="shared" si="4"/>
        <v>KHÁ</v>
      </c>
      <c r="O13" s="13" t="str">
        <f t="shared" si="5"/>
        <v>ĐẠT</v>
      </c>
      <c r="P13" s="23"/>
      <c r="Q13" s="22"/>
      <c r="R13" s="23"/>
      <c r="S13" s="23"/>
      <c r="T13" s="22"/>
      <c r="U13" s="23"/>
    </row>
    <row r="14" spans="1:21" s="17" customFormat="1" ht="19.5" customHeight="1">
      <c r="A14" s="11">
        <v>6</v>
      </c>
      <c r="B14" s="11">
        <v>1210210040</v>
      </c>
      <c r="C14" s="14" t="s">
        <v>19</v>
      </c>
      <c r="D14" s="15" t="s">
        <v>21</v>
      </c>
      <c r="E14" s="16" t="s">
        <v>46</v>
      </c>
      <c r="F14" s="20">
        <v>8</v>
      </c>
      <c r="G14" s="20">
        <v>8</v>
      </c>
      <c r="H14" s="20"/>
      <c r="I14" s="18">
        <f t="shared" si="0"/>
        <v>8</v>
      </c>
      <c r="J14" s="19">
        <v>7</v>
      </c>
      <c r="K14" s="10">
        <f t="shared" si="1"/>
        <v>7.3</v>
      </c>
      <c r="L14" s="13" t="str">
        <f t="shared" si="2"/>
        <v>B</v>
      </c>
      <c r="M14" s="13">
        <f t="shared" si="3"/>
        <v>3</v>
      </c>
      <c r="N14" s="12" t="str">
        <f t="shared" si="4"/>
        <v>KHÁ</v>
      </c>
      <c r="O14" s="13" t="str">
        <f t="shared" si="5"/>
        <v>ĐẠT</v>
      </c>
      <c r="P14" s="23"/>
      <c r="Q14" s="22"/>
      <c r="R14" s="23"/>
      <c r="S14" s="23"/>
      <c r="T14" s="22"/>
      <c r="U14" s="23"/>
    </row>
    <row r="15" spans="1: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</row>
    <row r="16" spans="1:15" ht="16.5">
      <c r="A16" s="1"/>
      <c r="B16" s="6" t="s">
        <v>86</v>
      </c>
      <c r="C16" s="1"/>
      <c r="D16" s="1"/>
      <c r="E16" s="1"/>
      <c r="F16" s="1"/>
      <c r="G16" s="1"/>
      <c r="H16" s="1"/>
      <c r="I16" s="1"/>
      <c r="J16" s="1"/>
      <c r="K16" s="98"/>
      <c r="L16" s="98"/>
      <c r="M16" s="98"/>
      <c r="N16" s="98"/>
      <c r="O16" s="1"/>
    </row>
    <row r="17" spans="1:15" ht="15.75">
      <c r="A17" s="1"/>
      <c r="B17" s="80" t="s">
        <v>53</v>
      </c>
      <c r="C17" s="80"/>
      <c r="D17" s="80"/>
      <c r="E17" s="80"/>
      <c r="F17" s="7" t="s">
        <v>22</v>
      </c>
      <c r="G17" s="7"/>
      <c r="I17" s="66" t="s">
        <v>78</v>
      </c>
      <c r="J17" s="66"/>
      <c r="K17" s="80" t="s">
        <v>65</v>
      </c>
      <c r="L17" s="80"/>
      <c r="M17" s="80"/>
      <c r="N17" s="80"/>
      <c r="O17" s="1"/>
    </row>
    <row r="18" spans="1:15" ht="15.75">
      <c r="A18" s="1"/>
      <c r="B18" s="1"/>
      <c r="C18" s="83"/>
      <c r="D18" s="83"/>
      <c r="E18" s="83"/>
      <c r="F18" s="1"/>
      <c r="G18" s="1"/>
      <c r="H18" s="84"/>
      <c r="I18" s="84"/>
      <c r="J18" s="84"/>
      <c r="K18" s="84"/>
      <c r="L18" s="84"/>
      <c r="M18" s="84"/>
      <c r="N18" s="84"/>
      <c r="O18" s="1"/>
    </row>
    <row r="19" spans="1:15" ht="15.75">
      <c r="A19" s="1"/>
      <c r="B19" s="1"/>
      <c r="C19" s="8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</row>
    <row r="22" spans="1:15" ht="15.75">
      <c r="A22" s="1"/>
      <c r="B22" s="1"/>
      <c r="C22" s="7" t="s">
        <v>54</v>
      </c>
      <c r="D22" s="7"/>
      <c r="E22" s="80" t="s">
        <v>77</v>
      </c>
      <c r="F22" s="80"/>
      <c r="G22" s="80"/>
      <c r="H22" s="80" t="s">
        <v>74</v>
      </c>
      <c r="I22" s="80"/>
      <c r="J22" s="80"/>
      <c r="K22" s="80" t="s">
        <v>76</v>
      </c>
      <c r="L22" s="80"/>
      <c r="M22" s="80"/>
      <c r="N22" s="80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E22:G22"/>
    <mergeCell ref="H22:J22"/>
    <mergeCell ref="K22:N22"/>
    <mergeCell ref="K16:N16"/>
    <mergeCell ref="B17:E17"/>
    <mergeCell ref="K17:N17"/>
    <mergeCell ref="C18:E18"/>
    <mergeCell ref="H18:J18"/>
    <mergeCell ref="K18:N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19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1.8515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0039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3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55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84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83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28.5" customHeight="1">
      <c r="A7" s="81" t="s">
        <v>3</v>
      </c>
      <c r="B7" s="81" t="s">
        <v>4</v>
      </c>
      <c r="C7" s="81" t="s">
        <v>5</v>
      </c>
      <c r="D7" s="81"/>
      <c r="E7" s="82" t="s">
        <v>6</v>
      </c>
      <c r="F7" s="92" t="s">
        <v>7</v>
      </c>
      <c r="G7" s="85" t="s">
        <v>50</v>
      </c>
      <c r="H7" s="86"/>
      <c r="I7" s="87"/>
      <c r="J7" s="88" t="s">
        <v>51</v>
      </c>
      <c r="K7" s="85" t="s">
        <v>8</v>
      </c>
      <c r="L7" s="86"/>
      <c r="M7" s="87"/>
      <c r="N7" s="94" t="s">
        <v>9</v>
      </c>
      <c r="O7" s="95"/>
    </row>
    <row r="8" spans="1:15" ht="40.5" customHeight="1">
      <c r="A8" s="81"/>
      <c r="B8" s="81"/>
      <c r="C8" s="81"/>
      <c r="D8" s="81"/>
      <c r="E8" s="81"/>
      <c r="F8" s="93"/>
      <c r="G8" s="5" t="s">
        <v>63</v>
      </c>
      <c r="H8" s="21" t="s">
        <v>52</v>
      </c>
      <c r="I8" s="5" t="s">
        <v>11</v>
      </c>
      <c r="J8" s="89"/>
      <c r="K8" s="5" t="s">
        <v>12</v>
      </c>
      <c r="L8" s="5" t="s">
        <v>13</v>
      </c>
      <c r="M8" s="5" t="s">
        <v>14</v>
      </c>
      <c r="N8" s="96"/>
      <c r="O8" s="97"/>
    </row>
    <row r="9" spans="1:15" ht="19.5" customHeight="1">
      <c r="A9" s="38">
        <v>1</v>
      </c>
      <c r="B9" s="11">
        <v>1210210008</v>
      </c>
      <c r="C9" s="14" t="s">
        <v>18</v>
      </c>
      <c r="D9" s="15" t="s">
        <v>39</v>
      </c>
      <c r="E9" s="16" t="s">
        <v>40</v>
      </c>
      <c r="F9" s="78">
        <v>9</v>
      </c>
      <c r="G9" s="79">
        <v>8.5</v>
      </c>
      <c r="H9" s="79"/>
      <c r="I9" s="79">
        <f>G9</f>
        <v>8.5</v>
      </c>
      <c r="J9" s="77">
        <v>5.5</v>
      </c>
      <c r="K9" s="10">
        <f>ROUND((F9+I9*2+J9*7)/10,1)</f>
        <v>6.5</v>
      </c>
      <c r="L9" s="13" t="str">
        <f>IF(OR(F9="",I9=""),"I",IF(J9="","X",IF($K9&gt;=8.5,"A",IF(7&lt;=$K9,"B",IF(5.5&lt;=$K9,"C",IF(4&lt;=$K9,"D","F"))))))</f>
        <v>C</v>
      </c>
      <c r="M9" s="13">
        <f>IF(L9="A",4,IF(L9="B",3,IF(L9="C",2,IF(L9="D",1,0))))</f>
        <v>2</v>
      </c>
      <c r="N9" s="12" t="str">
        <f>IF(L9="A","GIỎI",IF(L9="B","KHÁ",IF(L9="C","TB",IF(L9="D","TB YẾU","KÉM"))))</f>
        <v>TB</v>
      </c>
      <c r="O9" s="13" t="str">
        <f>IF(OR(K9&lt;4,J9&lt;=2),"KHÔNG ĐẠT","ĐẠT")</f>
        <v>ĐẠT</v>
      </c>
    </row>
    <row r="10" spans="1:21" s="76" customFormat="1" ht="19.5" customHeight="1">
      <c r="A10" s="38">
        <v>2</v>
      </c>
      <c r="B10" s="11">
        <v>1210210035</v>
      </c>
      <c r="C10" s="14" t="s">
        <v>41</v>
      </c>
      <c r="D10" s="15" t="s">
        <v>42</v>
      </c>
      <c r="E10" s="16" t="s">
        <v>43</v>
      </c>
      <c r="F10" s="34">
        <v>9</v>
      </c>
      <c r="G10" s="34">
        <v>8.5</v>
      </c>
      <c r="H10" s="34"/>
      <c r="I10" s="79">
        <f>G10</f>
        <v>8.5</v>
      </c>
      <c r="J10" s="19">
        <v>8.5</v>
      </c>
      <c r="K10" s="10">
        <f>ROUND((F10+I10*2+J10*7)/10,1)</f>
        <v>8.6</v>
      </c>
      <c r="L10" s="13" t="str">
        <f>IF(OR(F10="",I10=""),"I",IF(J10="","X",IF($K10&gt;=8.5,"A",IF(7&lt;=$K10,"B",IF(5.5&lt;=$K10,"C",IF(4&lt;=$K10,"D","F"))))))</f>
        <v>A</v>
      </c>
      <c r="M10" s="13">
        <f>IF(L10="A",4,IF(L10="B",3,IF(L10="C",2,IF(L10="D",1,0))))</f>
        <v>4</v>
      </c>
      <c r="N10" s="12" t="str">
        <f>IF(L10="A","GIỎI",IF(L10="B","KHÁ",IF(L10="C","TB",IF(L10="D","TB YẾU","KÉM"))))</f>
        <v>GIỎI</v>
      </c>
      <c r="O10" s="13" t="str">
        <f>IF(OR(K10&lt;4,J10&lt;=2),"KHÔNG ĐẠT","ĐẠT")</f>
        <v>ĐẠT</v>
      </c>
      <c r="P10" s="74"/>
      <c r="Q10" s="75"/>
      <c r="R10" s="75"/>
      <c r="S10" s="75"/>
      <c r="T10" s="75"/>
      <c r="U10" s="75"/>
    </row>
    <row r="11" spans="1:15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</row>
    <row r="12" spans="1:15" ht="16.5">
      <c r="A12" s="1"/>
      <c r="B12" s="6" t="s">
        <v>64</v>
      </c>
      <c r="C12" s="1"/>
      <c r="D12" s="1"/>
      <c r="E12" s="1"/>
      <c r="F12" s="1"/>
      <c r="G12" s="1"/>
      <c r="H12" s="1"/>
      <c r="I12" s="1"/>
      <c r="J12" s="1"/>
      <c r="K12" s="98"/>
      <c r="L12" s="98"/>
      <c r="M12" s="98"/>
      <c r="N12" s="98"/>
      <c r="O12" s="1"/>
    </row>
    <row r="13" spans="1:15" ht="15.75">
      <c r="A13" s="1"/>
      <c r="B13" s="80" t="s">
        <v>53</v>
      </c>
      <c r="C13" s="80"/>
      <c r="D13" s="80"/>
      <c r="E13" s="80"/>
      <c r="F13" s="7" t="s">
        <v>22</v>
      </c>
      <c r="G13" s="7"/>
      <c r="I13" s="66" t="s">
        <v>78</v>
      </c>
      <c r="J13" s="66"/>
      <c r="K13" s="80" t="s">
        <v>65</v>
      </c>
      <c r="L13" s="80"/>
      <c r="M13" s="80"/>
      <c r="N13" s="80"/>
      <c r="O13" s="1"/>
    </row>
    <row r="14" spans="1:15" ht="15.75">
      <c r="A14" s="1"/>
      <c r="B14" s="1"/>
      <c r="C14" s="83"/>
      <c r="D14" s="83"/>
      <c r="E14" s="83"/>
      <c r="F14" s="1"/>
      <c r="G14" s="1"/>
      <c r="H14" s="84"/>
      <c r="I14" s="84"/>
      <c r="J14" s="84"/>
      <c r="K14" s="84"/>
      <c r="L14" s="84"/>
      <c r="M14" s="84"/>
      <c r="N14" s="84"/>
      <c r="O14" s="1"/>
    </row>
    <row r="15" spans="1:15" ht="15.75">
      <c r="A15" s="1"/>
      <c r="B15" s="1"/>
      <c r="C15" s="8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</row>
    <row r="18" spans="1:15" ht="15.75">
      <c r="A18" s="1"/>
      <c r="B18" s="1"/>
      <c r="C18" s="7" t="s">
        <v>54</v>
      </c>
      <c r="D18" s="7"/>
      <c r="E18" s="80" t="s">
        <v>77</v>
      </c>
      <c r="F18" s="80"/>
      <c r="G18" s="80"/>
      <c r="H18" s="80" t="s">
        <v>74</v>
      </c>
      <c r="I18" s="80"/>
      <c r="J18" s="80"/>
      <c r="K18" s="80" t="s">
        <v>76</v>
      </c>
      <c r="L18" s="80"/>
      <c r="M18" s="80"/>
      <c r="N18" s="80"/>
      <c r="O18" s="1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H18:J18"/>
    <mergeCell ref="K18:N18"/>
    <mergeCell ref="K12:N12"/>
    <mergeCell ref="B13:E13"/>
    <mergeCell ref="K13:N13"/>
    <mergeCell ref="C14:E14"/>
    <mergeCell ref="H14:J14"/>
    <mergeCell ref="K14:N14"/>
    <mergeCell ref="E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18"/>
  <sheetViews>
    <sheetView tabSelected="1" zoomScalePageLayoutView="0" workbookViewId="0" topLeftCell="A1">
      <selection activeCell="A12" sqref="A12:IV17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1.8515625" style="0" customWidth="1"/>
    <col min="7" max="7" width="7.7109375" style="0" customWidth="1"/>
    <col min="8" max="8" width="6.8515625" style="0" customWidth="1"/>
    <col min="9" max="9" width="7.8515625" style="0" customWidth="1"/>
    <col min="10" max="10" width="10.0039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3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87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81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82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28.5" customHeight="1">
      <c r="A7" s="81" t="s">
        <v>3</v>
      </c>
      <c r="B7" s="81" t="s">
        <v>4</v>
      </c>
      <c r="C7" s="81" t="s">
        <v>5</v>
      </c>
      <c r="D7" s="81"/>
      <c r="E7" s="82" t="s">
        <v>6</v>
      </c>
      <c r="F7" s="92" t="s">
        <v>7</v>
      </c>
      <c r="G7" s="85" t="s">
        <v>50</v>
      </c>
      <c r="H7" s="86"/>
      <c r="I7" s="87"/>
      <c r="J7" s="88" t="s">
        <v>51</v>
      </c>
      <c r="K7" s="85" t="s">
        <v>8</v>
      </c>
      <c r="L7" s="86"/>
      <c r="M7" s="87"/>
      <c r="N7" s="94" t="s">
        <v>9</v>
      </c>
      <c r="O7" s="95"/>
    </row>
    <row r="8" spans="1:15" ht="40.5" customHeight="1">
      <c r="A8" s="81"/>
      <c r="B8" s="81"/>
      <c r="C8" s="81"/>
      <c r="D8" s="81"/>
      <c r="E8" s="81"/>
      <c r="F8" s="93"/>
      <c r="G8" s="5" t="s">
        <v>63</v>
      </c>
      <c r="H8" s="21" t="s">
        <v>52</v>
      </c>
      <c r="I8" s="5" t="s">
        <v>11</v>
      </c>
      <c r="J8" s="89"/>
      <c r="K8" s="5" t="s">
        <v>12</v>
      </c>
      <c r="L8" s="5" t="s">
        <v>13</v>
      </c>
      <c r="M8" s="5" t="s">
        <v>14</v>
      </c>
      <c r="N8" s="96"/>
      <c r="O8" s="97"/>
    </row>
    <row r="9" spans="1:21" s="76" customFormat="1" ht="19.5" customHeight="1">
      <c r="A9" s="11">
        <v>1</v>
      </c>
      <c r="B9" s="11">
        <v>1210210035</v>
      </c>
      <c r="C9" s="14" t="s">
        <v>41</v>
      </c>
      <c r="D9" s="15" t="s">
        <v>42</v>
      </c>
      <c r="E9" s="16" t="s">
        <v>43</v>
      </c>
      <c r="F9" s="34">
        <v>8</v>
      </c>
      <c r="G9" s="34">
        <v>8</v>
      </c>
      <c r="H9" s="34"/>
      <c r="I9" s="19">
        <f>G9</f>
        <v>8</v>
      </c>
      <c r="J9" s="19">
        <v>5</v>
      </c>
      <c r="K9" s="10">
        <f>ROUND((F9+I9*2+J9*7)/10,1)</f>
        <v>5.9</v>
      </c>
      <c r="L9" s="13" t="str">
        <f>IF(OR(F9="",I9=""),"I",IF(J9="","X",IF($K9&gt;=8.5,"A",IF(7&lt;=$K9,"B",IF(5.5&lt;=$K9,"C",IF(4&lt;=$K9,"D","F"))))))</f>
        <v>C</v>
      </c>
      <c r="M9" s="13">
        <f>IF(L9="A",4,IF(L9="B",3,IF(L9="C",2,IF(L9="D",1,0))))</f>
        <v>2</v>
      </c>
      <c r="N9" s="12" t="str">
        <f>IF(L9="A","GIỎI",IF(L9="B","KHÁ",IF(L9="C","TB",IF(L9="D","TB YẾU","KÉM"))))</f>
        <v>TB</v>
      </c>
      <c r="O9" s="13" t="str">
        <f>IF(OR(K9&lt;4,J9&lt;=2),"KHÔNG ĐẠT","ĐẠT")</f>
        <v>ĐẠT</v>
      </c>
      <c r="P9" s="74"/>
      <c r="Q9" s="75"/>
      <c r="R9" s="75"/>
      <c r="S9" s="75"/>
      <c r="T9" s="75"/>
      <c r="U9" s="75"/>
    </row>
    <row r="10" spans="1:15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"/>
      <c r="M10" s="3"/>
      <c r="N10" s="1"/>
      <c r="O10" s="1"/>
    </row>
    <row r="11" spans="1:15" ht="16.5">
      <c r="A11" s="1"/>
      <c r="B11" s="6" t="s">
        <v>64</v>
      </c>
      <c r="C11" s="1"/>
      <c r="D11" s="1"/>
      <c r="E11" s="1"/>
      <c r="F11" s="1"/>
      <c r="G11" s="1"/>
      <c r="H11" s="1"/>
      <c r="I11" s="1"/>
      <c r="J11" s="1"/>
      <c r="K11" s="98"/>
      <c r="L11" s="98"/>
      <c r="M11" s="98"/>
      <c r="N11" s="98"/>
      <c r="O11" s="1"/>
    </row>
    <row r="12" spans="1:15" ht="15.75">
      <c r="A12" s="1"/>
      <c r="B12" s="80" t="s">
        <v>53</v>
      </c>
      <c r="C12" s="80"/>
      <c r="D12" s="80"/>
      <c r="E12" s="80"/>
      <c r="F12" s="7" t="s">
        <v>22</v>
      </c>
      <c r="G12" s="7"/>
      <c r="I12" s="66" t="s">
        <v>78</v>
      </c>
      <c r="J12" s="66"/>
      <c r="K12" s="80" t="s">
        <v>65</v>
      </c>
      <c r="L12" s="80"/>
      <c r="M12" s="80"/>
      <c r="N12" s="80"/>
      <c r="O12" s="1"/>
    </row>
    <row r="13" spans="1:15" ht="15.75">
      <c r="A13" s="1"/>
      <c r="B13" s="1"/>
      <c r="C13" s="83"/>
      <c r="D13" s="83"/>
      <c r="E13" s="83"/>
      <c r="F13" s="1"/>
      <c r="G13" s="1"/>
      <c r="H13" s="84"/>
      <c r="I13" s="84"/>
      <c r="J13" s="84"/>
      <c r="K13" s="84"/>
      <c r="L13" s="84"/>
      <c r="M13" s="84"/>
      <c r="N13" s="84"/>
      <c r="O13" s="1"/>
    </row>
    <row r="14" spans="1:15" ht="15.75">
      <c r="A14" s="1"/>
      <c r="B14" s="1"/>
      <c r="C14" s="8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</row>
    <row r="15" spans="1:1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</row>
    <row r="17" spans="1:15" ht="15.75">
      <c r="A17" s="1"/>
      <c r="B17" s="1"/>
      <c r="C17" s="7" t="s">
        <v>54</v>
      </c>
      <c r="D17" s="7"/>
      <c r="E17" s="109" t="s">
        <v>89</v>
      </c>
      <c r="F17" s="109"/>
      <c r="G17" s="109"/>
      <c r="H17" s="80" t="s">
        <v>74</v>
      </c>
      <c r="I17" s="80"/>
      <c r="J17" s="80"/>
      <c r="K17" s="80" t="s">
        <v>90</v>
      </c>
      <c r="L17" s="80"/>
      <c r="M17" s="80"/>
      <c r="N17" s="80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E17:G17"/>
    <mergeCell ref="H17:J17"/>
    <mergeCell ref="K17:N17"/>
    <mergeCell ref="K11:N11"/>
    <mergeCell ref="B12:E12"/>
    <mergeCell ref="K12:N12"/>
    <mergeCell ref="C13:E13"/>
    <mergeCell ref="H13:J13"/>
    <mergeCell ref="K13:N13"/>
  </mergeCells>
  <printOptions/>
  <pageMargins left="0.7" right="0.29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4">
      <selection activeCell="H23" sqref="H23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5.8515625" style="0" customWidth="1"/>
    <col min="4" max="4" width="6.7109375" style="0" customWidth="1"/>
    <col min="5" max="5" width="11.28125" style="0" customWidth="1"/>
    <col min="6" max="6" width="12.7109375" style="0" customWidth="1"/>
    <col min="7" max="7" width="6.421875" style="0" customWidth="1"/>
    <col min="8" max="8" width="8.00390625" style="0" customWidth="1"/>
    <col min="9" max="9" width="7.8515625" style="0" customWidth="1"/>
    <col min="10" max="10" width="11.14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6.8515625" style="0" customWidth="1"/>
    <col min="15" max="15" width="11.57421875" style="0" customWidth="1"/>
    <col min="16" max="21" width="9.140625" style="23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87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58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59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81" t="s">
        <v>3</v>
      </c>
      <c r="B8" s="81" t="s">
        <v>4</v>
      </c>
      <c r="C8" s="81" t="s">
        <v>5</v>
      </c>
      <c r="D8" s="81"/>
      <c r="E8" s="82" t="s">
        <v>6</v>
      </c>
      <c r="F8" s="92" t="s">
        <v>7</v>
      </c>
      <c r="G8" s="85" t="s">
        <v>72</v>
      </c>
      <c r="H8" s="86"/>
      <c r="I8" s="87"/>
      <c r="J8" s="88" t="s">
        <v>49</v>
      </c>
      <c r="K8" s="85" t="s">
        <v>8</v>
      </c>
      <c r="L8" s="86"/>
      <c r="M8" s="87"/>
      <c r="N8" s="94" t="s">
        <v>9</v>
      </c>
      <c r="O8" s="95"/>
    </row>
    <row r="9" spans="1:15" ht="40.5" customHeight="1">
      <c r="A9" s="81"/>
      <c r="B9" s="81"/>
      <c r="C9" s="81"/>
      <c r="D9" s="81"/>
      <c r="E9" s="81"/>
      <c r="F9" s="93"/>
      <c r="G9" s="4" t="s">
        <v>10</v>
      </c>
      <c r="H9" s="21" t="s">
        <v>71</v>
      </c>
      <c r="I9" s="5" t="s">
        <v>11</v>
      </c>
      <c r="J9" s="89"/>
      <c r="K9" s="5" t="s">
        <v>12</v>
      </c>
      <c r="L9" s="5" t="s">
        <v>13</v>
      </c>
      <c r="M9" s="5" t="s">
        <v>14</v>
      </c>
      <c r="N9" s="96"/>
      <c r="O9" s="97"/>
    </row>
    <row r="10" spans="1:21" s="17" customFormat="1" ht="19.5" customHeight="1">
      <c r="A10" s="11">
        <v>1</v>
      </c>
      <c r="B10" s="11">
        <v>1210210010</v>
      </c>
      <c r="C10" s="14" t="s">
        <v>25</v>
      </c>
      <c r="D10" s="15" t="s">
        <v>15</v>
      </c>
      <c r="E10" s="16" t="s">
        <v>26</v>
      </c>
      <c r="F10" s="27">
        <v>8</v>
      </c>
      <c r="G10" s="27"/>
      <c r="H10" s="20">
        <v>8.2</v>
      </c>
      <c r="I10" s="18">
        <f aca="true" t="shared" si="0" ref="I10:I16">H10</f>
        <v>8.2</v>
      </c>
      <c r="J10" s="19">
        <v>5.5</v>
      </c>
      <c r="K10" s="10">
        <f aca="true" t="shared" si="1" ref="K10:K16">ROUND((F10+I10*3+J10*6)/10,1)</f>
        <v>6.6</v>
      </c>
      <c r="L10" s="13" t="str">
        <f aca="true" t="shared" si="2" ref="L10:L16">IF(OR(F10="",I10=""),"I",IF(J10="","X",IF($K10&gt;=8.5,"A",IF(7&lt;=$K10,"B",IF(5.5&lt;=$K10,"C",IF(4&lt;=$K10,"D","F"))))))</f>
        <v>C</v>
      </c>
      <c r="M10" s="13">
        <f aca="true" t="shared" si="3" ref="M10:M16">IF(L10="A",4,IF(L10="B",3,IF(L10="C",2,IF(L10="D",1,0))))</f>
        <v>2</v>
      </c>
      <c r="N10" s="12" t="str">
        <f aca="true" t="shared" si="4" ref="N10:N16">IF(L10="A","GIỎI",IF(L10="B","KHÁ",IF(L10="C","TB",IF(L10="D","TB YẾU","KÉM"))))</f>
        <v>TB</v>
      </c>
      <c r="O10" s="13" t="str">
        <f aca="true" t="shared" si="5" ref="O10:O16">IF(OR(K10&lt;4,J10&lt;=2),"KHÔNG ĐẠT","ĐẠT")</f>
        <v>ĐẠT</v>
      </c>
      <c r="P10" s="23"/>
      <c r="Q10" s="22"/>
      <c r="R10" s="22"/>
      <c r="S10" s="22"/>
      <c r="T10" s="22"/>
      <c r="U10" s="22"/>
    </row>
    <row r="11" spans="1:21" s="17" customFormat="1" ht="19.5" customHeight="1">
      <c r="A11" s="11">
        <v>2</v>
      </c>
      <c r="B11" s="11">
        <v>1210210001</v>
      </c>
      <c r="C11" s="14" t="s">
        <v>27</v>
      </c>
      <c r="D11" s="15" t="s">
        <v>15</v>
      </c>
      <c r="E11" s="16" t="s">
        <v>28</v>
      </c>
      <c r="F11" s="27">
        <v>7</v>
      </c>
      <c r="G11" s="27"/>
      <c r="H11" s="20">
        <v>6.9</v>
      </c>
      <c r="I11" s="18">
        <f t="shared" si="0"/>
        <v>6.9</v>
      </c>
      <c r="J11" s="19">
        <v>7.5</v>
      </c>
      <c r="K11" s="10">
        <f t="shared" si="1"/>
        <v>7.3</v>
      </c>
      <c r="L11" s="13" t="str">
        <f t="shared" si="2"/>
        <v>B</v>
      </c>
      <c r="M11" s="13">
        <f t="shared" si="3"/>
        <v>3</v>
      </c>
      <c r="N11" s="12" t="str">
        <f t="shared" si="4"/>
        <v>KHÁ</v>
      </c>
      <c r="O11" s="13" t="str">
        <f t="shared" si="5"/>
        <v>ĐẠT</v>
      </c>
      <c r="P11" s="23"/>
      <c r="Q11" s="22"/>
      <c r="R11" s="22"/>
      <c r="S11" s="22"/>
      <c r="T11" s="22"/>
      <c r="U11" s="22"/>
    </row>
    <row r="12" spans="1:21" s="17" customFormat="1" ht="19.5" customHeight="1">
      <c r="A12" s="11">
        <v>3</v>
      </c>
      <c r="B12" s="11">
        <v>1210210013</v>
      </c>
      <c r="C12" s="14" t="s">
        <v>29</v>
      </c>
      <c r="D12" s="15" t="s">
        <v>30</v>
      </c>
      <c r="E12" s="16" t="s">
        <v>31</v>
      </c>
      <c r="F12" s="27">
        <v>8</v>
      </c>
      <c r="G12" s="27"/>
      <c r="H12" s="20">
        <v>8</v>
      </c>
      <c r="I12" s="18">
        <f t="shared" si="0"/>
        <v>8</v>
      </c>
      <c r="J12" s="19">
        <v>8.5</v>
      </c>
      <c r="K12" s="10">
        <f t="shared" si="1"/>
        <v>8.3</v>
      </c>
      <c r="L12" s="13" t="str">
        <f t="shared" si="2"/>
        <v>B</v>
      </c>
      <c r="M12" s="13">
        <f t="shared" si="3"/>
        <v>3</v>
      </c>
      <c r="N12" s="12" t="str">
        <f t="shared" si="4"/>
        <v>KHÁ</v>
      </c>
      <c r="O12" s="13" t="str">
        <f t="shared" si="5"/>
        <v>ĐẠT</v>
      </c>
      <c r="P12" s="23"/>
      <c r="Q12" s="22"/>
      <c r="R12" s="22"/>
      <c r="S12" s="22"/>
      <c r="T12" s="22"/>
      <c r="U12" s="22"/>
    </row>
    <row r="13" spans="1:21" s="17" customFormat="1" ht="19.5" customHeight="1">
      <c r="A13" s="11">
        <v>4</v>
      </c>
      <c r="B13" s="11">
        <v>1210210020</v>
      </c>
      <c r="C13" s="14" t="s">
        <v>16</v>
      </c>
      <c r="D13" s="15" t="s">
        <v>32</v>
      </c>
      <c r="E13" s="16" t="s">
        <v>33</v>
      </c>
      <c r="F13" s="27">
        <v>7</v>
      </c>
      <c r="G13" s="27"/>
      <c r="H13" s="20">
        <v>8.2</v>
      </c>
      <c r="I13" s="18">
        <f t="shared" si="0"/>
        <v>8.2</v>
      </c>
      <c r="J13" s="19">
        <v>7</v>
      </c>
      <c r="K13" s="10">
        <f t="shared" si="1"/>
        <v>7.4</v>
      </c>
      <c r="L13" s="13" t="str">
        <f t="shared" si="2"/>
        <v>B</v>
      </c>
      <c r="M13" s="13">
        <f t="shared" si="3"/>
        <v>3</v>
      </c>
      <c r="N13" s="12" t="str">
        <f t="shared" si="4"/>
        <v>KHÁ</v>
      </c>
      <c r="O13" s="13" t="str">
        <f t="shared" si="5"/>
        <v>ĐẠT</v>
      </c>
      <c r="P13" s="23"/>
      <c r="Q13" s="22"/>
      <c r="R13" s="22"/>
      <c r="S13" s="22"/>
      <c r="T13" s="22"/>
      <c r="U13" s="22"/>
    </row>
    <row r="14" spans="1:21" s="17" customFormat="1" ht="19.5" customHeight="1">
      <c r="A14" s="11">
        <v>5</v>
      </c>
      <c r="B14" s="11">
        <v>1210210033</v>
      </c>
      <c r="C14" s="14" t="s">
        <v>37</v>
      </c>
      <c r="D14" s="15" t="s">
        <v>36</v>
      </c>
      <c r="E14" s="16" t="s">
        <v>38</v>
      </c>
      <c r="F14" s="27">
        <v>7</v>
      </c>
      <c r="G14" s="27"/>
      <c r="H14" s="20">
        <v>7.5</v>
      </c>
      <c r="I14" s="18">
        <f t="shared" si="0"/>
        <v>7.5</v>
      </c>
      <c r="J14" s="19">
        <v>7</v>
      </c>
      <c r="K14" s="10">
        <f t="shared" si="1"/>
        <v>7.2</v>
      </c>
      <c r="L14" s="13" t="str">
        <f t="shared" si="2"/>
        <v>B</v>
      </c>
      <c r="M14" s="13">
        <f t="shared" si="3"/>
        <v>3</v>
      </c>
      <c r="N14" s="12" t="str">
        <f t="shared" si="4"/>
        <v>KHÁ</v>
      </c>
      <c r="O14" s="13" t="str">
        <f t="shared" si="5"/>
        <v>ĐẠT</v>
      </c>
      <c r="P14" s="23"/>
      <c r="Q14" s="22"/>
      <c r="R14" s="22"/>
      <c r="S14" s="22"/>
      <c r="T14" s="22"/>
      <c r="U14" s="22"/>
    </row>
    <row r="15" spans="1:21" s="17" customFormat="1" ht="19.5" customHeight="1">
      <c r="A15" s="11">
        <v>6</v>
      </c>
      <c r="B15" s="11">
        <v>1210210008</v>
      </c>
      <c r="C15" s="14" t="s">
        <v>18</v>
      </c>
      <c r="D15" s="15" t="s">
        <v>39</v>
      </c>
      <c r="E15" s="16" t="s">
        <v>40</v>
      </c>
      <c r="F15" s="27">
        <v>7</v>
      </c>
      <c r="G15" s="27"/>
      <c r="H15" s="20">
        <v>5.8</v>
      </c>
      <c r="I15" s="18">
        <f t="shared" si="0"/>
        <v>5.8</v>
      </c>
      <c r="J15" s="19">
        <v>7</v>
      </c>
      <c r="K15" s="10">
        <f t="shared" si="1"/>
        <v>6.6</v>
      </c>
      <c r="L15" s="13" t="str">
        <f>IF(OR(F15="",I15=""),"I",IF(J15="","X",IF($K15&gt;=8.5,"A",IF(7&lt;=$K15,"B",IF(5.5&lt;=$K15,"C",IF(4&lt;=$K15,"D","F"))))))</f>
        <v>C</v>
      </c>
      <c r="M15" s="13">
        <f>IF(L15="A",4,IF(L15="B",3,IF(L15="C",2,IF(L15="D",1,0))))</f>
        <v>2</v>
      </c>
      <c r="N15" s="12" t="str">
        <f>IF(L15="A","GIỎI",IF(L15="B","KHÁ",IF(L15="C","TB",IF(L15="D","TB YẾU","KÉM"))))</f>
        <v>TB</v>
      </c>
      <c r="O15" s="13" t="str">
        <f>IF(OR(K15&lt;4,J15&lt;=2),"KHÔNG ĐẠT","ĐẠT")</f>
        <v>ĐẠT</v>
      </c>
      <c r="P15" s="23"/>
      <c r="Q15" s="22"/>
      <c r="R15" s="22"/>
      <c r="S15" s="22"/>
      <c r="T15" s="22"/>
      <c r="U15" s="22"/>
    </row>
    <row r="16" spans="1:21" s="17" customFormat="1" ht="19.5" customHeight="1">
      <c r="A16" s="11">
        <v>7</v>
      </c>
      <c r="B16" s="11">
        <v>1210210035</v>
      </c>
      <c r="C16" s="14" t="s">
        <v>41</v>
      </c>
      <c r="D16" s="15" t="s">
        <v>42</v>
      </c>
      <c r="E16" s="16" t="s">
        <v>43</v>
      </c>
      <c r="F16" s="27">
        <v>7</v>
      </c>
      <c r="G16" s="27"/>
      <c r="H16" s="20">
        <v>5.4</v>
      </c>
      <c r="I16" s="18">
        <f t="shared" si="0"/>
        <v>5.4</v>
      </c>
      <c r="J16" s="19">
        <v>7</v>
      </c>
      <c r="K16" s="10">
        <f t="shared" si="1"/>
        <v>6.5</v>
      </c>
      <c r="L16" s="13" t="str">
        <f t="shared" si="2"/>
        <v>C</v>
      </c>
      <c r="M16" s="13">
        <f t="shared" si="3"/>
        <v>2</v>
      </c>
      <c r="N16" s="12" t="str">
        <f t="shared" si="4"/>
        <v>TB</v>
      </c>
      <c r="O16" s="13" t="str">
        <f t="shared" si="5"/>
        <v>ĐẠT</v>
      </c>
      <c r="P16" s="23"/>
      <c r="Q16" s="22"/>
      <c r="R16" s="22"/>
      <c r="S16" s="22"/>
      <c r="T16" s="22"/>
      <c r="U16" s="22"/>
    </row>
    <row r="17" spans="1:15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</row>
    <row r="18" spans="1:15" ht="16.5">
      <c r="A18" s="1"/>
      <c r="B18" s="6" t="s">
        <v>88</v>
      </c>
      <c r="C18" s="1"/>
      <c r="D18" s="1"/>
      <c r="E18" s="1"/>
      <c r="F18" s="1"/>
      <c r="G18" s="1"/>
      <c r="H18" s="1"/>
      <c r="I18" s="1"/>
      <c r="J18" s="1"/>
      <c r="K18" s="98"/>
      <c r="L18" s="98"/>
      <c r="M18" s="98"/>
      <c r="N18" s="98"/>
      <c r="O18" s="1"/>
    </row>
    <row r="19" spans="1:15" ht="15.75">
      <c r="A19" s="1"/>
      <c r="B19" s="80" t="s">
        <v>53</v>
      </c>
      <c r="C19" s="80"/>
      <c r="D19" s="80"/>
      <c r="E19" s="80"/>
      <c r="F19" s="7" t="s">
        <v>22</v>
      </c>
      <c r="G19" s="7"/>
      <c r="I19" s="66" t="s">
        <v>78</v>
      </c>
      <c r="J19" s="66"/>
      <c r="K19" s="80" t="s">
        <v>65</v>
      </c>
      <c r="L19" s="80"/>
      <c r="M19" s="80"/>
      <c r="N19" s="80"/>
      <c r="O19" s="1"/>
    </row>
    <row r="20" spans="1:15" ht="15.75">
      <c r="A20" s="1"/>
      <c r="B20" s="1"/>
      <c r="C20" s="83"/>
      <c r="D20" s="83"/>
      <c r="E20" s="83"/>
      <c r="F20" s="1"/>
      <c r="G20" s="1"/>
      <c r="H20" s="84"/>
      <c r="I20" s="84"/>
      <c r="J20" s="84"/>
      <c r="K20" s="84"/>
      <c r="L20" s="84"/>
      <c r="M20" s="84"/>
      <c r="N20" s="84"/>
      <c r="O20" s="1"/>
    </row>
    <row r="21" spans="1:15" ht="15.75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1"/>
      <c r="O23" s="1"/>
    </row>
    <row r="24" spans="1:15" ht="15.75">
      <c r="A24" s="1"/>
      <c r="B24" s="1"/>
      <c r="C24" s="7" t="s">
        <v>54</v>
      </c>
      <c r="D24" s="7"/>
      <c r="E24" s="109" t="s">
        <v>89</v>
      </c>
      <c r="F24" s="109"/>
      <c r="G24" s="109"/>
      <c r="H24" s="80" t="s">
        <v>74</v>
      </c>
      <c r="I24" s="80"/>
      <c r="J24" s="80"/>
      <c r="K24" s="80" t="s">
        <v>90</v>
      </c>
      <c r="L24" s="80"/>
      <c r="M24" s="80"/>
      <c r="N24" s="80"/>
      <c r="O24" s="1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1"/>
      <c r="O25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24:G24"/>
    <mergeCell ref="H24:J24"/>
    <mergeCell ref="K24:N24"/>
    <mergeCell ref="K18:N18"/>
    <mergeCell ref="B19:E19"/>
    <mergeCell ref="K19:N19"/>
    <mergeCell ref="C20:E20"/>
    <mergeCell ref="H20:J20"/>
    <mergeCell ref="K20:N20"/>
  </mergeCells>
  <printOptions/>
  <pageMargins left="0.46" right="0.4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"/>
  <sheetViews>
    <sheetView zoomScalePageLayoutView="0" workbookViewId="0" topLeftCell="A1">
      <selection activeCell="R10" sqref="R10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17.57421875" style="0" customWidth="1"/>
    <col min="4" max="4" width="6.7109375" style="0" customWidth="1"/>
    <col min="5" max="5" width="11.28125" style="0" customWidth="1"/>
    <col min="6" max="6" width="11.8515625" style="0" customWidth="1"/>
    <col min="7" max="7" width="7.7109375" style="0" customWidth="1"/>
    <col min="8" max="8" width="7.00390625" style="0" customWidth="1"/>
    <col min="9" max="9" width="7.8515625" style="0" customWidth="1"/>
    <col min="10" max="10" width="10.00390625" style="0" customWidth="1"/>
    <col min="11" max="11" width="8.140625" style="0" customWidth="1"/>
    <col min="12" max="12" width="7.140625" style="0" customWidth="1"/>
    <col min="13" max="13" width="6.7109375" style="0" customWidth="1"/>
    <col min="14" max="14" width="9.7109375" style="0" customWidth="1"/>
    <col min="15" max="15" width="12.28125" style="0" customWidth="1"/>
    <col min="16" max="21" width="9.140625" style="23" customWidth="1"/>
  </cols>
  <sheetData>
    <row r="1" spans="1:15" ht="15.75">
      <c r="A1" s="83" t="s">
        <v>0</v>
      </c>
      <c r="B1" s="83"/>
      <c r="C1" s="83"/>
      <c r="D1" s="83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1"/>
    </row>
    <row r="2" spans="1:15" ht="15.75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  <c r="O2" s="1"/>
    </row>
    <row r="3" spans="1:15" ht="19.5" customHeight="1">
      <c r="A3" s="1"/>
      <c r="B3" s="1"/>
      <c r="C3" s="1"/>
      <c r="D3" s="1"/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  <c r="O3" s="1"/>
    </row>
    <row r="4" spans="1:15" ht="19.5" customHeight="1">
      <c r="A4" s="1"/>
      <c r="B4" s="1"/>
      <c r="C4" s="1"/>
      <c r="D4" s="1"/>
      <c r="E4" s="80" t="s">
        <v>87</v>
      </c>
      <c r="F4" s="80"/>
      <c r="G4" s="80"/>
      <c r="H4" s="80"/>
      <c r="I4" s="80"/>
      <c r="J4" s="80"/>
      <c r="K4" s="80"/>
      <c r="L4" s="80"/>
      <c r="M4" s="80"/>
      <c r="N4" s="80"/>
      <c r="O4" s="1"/>
    </row>
    <row r="5" spans="1:15" ht="19.5" customHeight="1">
      <c r="A5" s="1"/>
      <c r="B5" s="1"/>
      <c r="C5" s="1"/>
      <c r="D5" s="1"/>
      <c r="E5" s="2" t="s">
        <v>60</v>
      </c>
      <c r="F5" s="2"/>
      <c r="G5" s="2"/>
      <c r="H5" s="2"/>
      <c r="I5" s="2"/>
      <c r="J5" s="2"/>
      <c r="K5" s="2"/>
      <c r="L5" s="2"/>
      <c r="M5" s="2"/>
      <c r="N5" s="2"/>
      <c r="O5" s="1"/>
    </row>
    <row r="6" spans="1:15" ht="19.5" customHeight="1">
      <c r="A6" s="1"/>
      <c r="B6" s="1"/>
      <c r="C6" s="1"/>
      <c r="D6" s="1"/>
      <c r="E6" s="91" t="s">
        <v>61</v>
      </c>
      <c r="F6" s="91"/>
      <c r="G6" s="91"/>
      <c r="H6" s="91"/>
      <c r="I6" s="91"/>
      <c r="J6" s="91"/>
      <c r="K6" s="91"/>
      <c r="L6" s="91"/>
      <c r="M6" s="91"/>
      <c r="N6" s="91"/>
      <c r="O6" s="1"/>
    </row>
    <row r="7" spans="1:15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</row>
    <row r="8" spans="1:15" ht="28.5" customHeight="1">
      <c r="A8" s="81" t="s">
        <v>3</v>
      </c>
      <c r="B8" s="81" t="s">
        <v>4</v>
      </c>
      <c r="C8" s="81" t="s">
        <v>5</v>
      </c>
      <c r="D8" s="81"/>
      <c r="E8" s="82" t="s">
        <v>6</v>
      </c>
      <c r="F8" s="92" t="s">
        <v>7</v>
      </c>
      <c r="G8" s="85" t="s">
        <v>50</v>
      </c>
      <c r="H8" s="86"/>
      <c r="I8" s="87"/>
      <c r="J8" s="88" t="s">
        <v>51</v>
      </c>
      <c r="K8" s="85" t="s">
        <v>8</v>
      </c>
      <c r="L8" s="86"/>
      <c r="M8" s="87"/>
      <c r="N8" s="94" t="s">
        <v>9</v>
      </c>
      <c r="O8" s="95"/>
    </row>
    <row r="9" spans="1:15" ht="40.5" customHeight="1">
      <c r="A9" s="81"/>
      <c r="B9" s="81"/>
      <c r="C9" s="81"/>
      <c r="D9" s="81"/>
      <c r="E9" s="81"/>
      <c r="F9" s="93"/>
      <c r="G9" s="21" t="s">
        <v>79</v>
      </c>
      <c r="H9" s="21" t="s">
        <v>52</v>
      </c>
      <c r="I9" s="5" t="s">
        <v>11</v>
      </c>
      <c r="J9" s="89"/>
      <c r="K9" s="5" t="s">
        <v>12</v>
      </c>
      <c r="L9" s="5" t="s">
        <v>13</v>
      </c>
      <c r="M9" s="5" t="s">
        <v>14</v>
      </c>
      <c r="N9" s="96"/>
      <c r="O9" s="97"/>
    </row>
    <row r="10" spans="1:21" s="17" customFormat="1" ht="19.5" customHeight="1">
      <c r="A10" s="11">
        <v>1</v>
      </c>
      <c r="B10" s="11">
        <v>1210210010</v>
      </c>
      <c r="C10" s="14" t="s">
        <v>25</v>
      </c>
      <c r="D10" s="15" t="s">
        <v>15</v>
      </c>
      <c r="E10" s="16" t="s">
        <v>26</v>
      </c>
      <c r="F10" s="65">
        <v>8</v>
      </c>
      <c r="G10" s="65">
        <v>9</v>
      </c>
      <c r="H10" s="20"/>
      <c r="I10" s="19">
        <f>G10</f>
        <v>9</v>
      </c>
      <c r="J10" s="19">
        <v>6.5</v>
      </c>
      <c r="K10" s="10">
        <f>ROUND((F10+I10*2+J10*7)/10,1)</f>
        <v>7.2</v>
      </c>
      <c r="L10" s="13" t="str">
        <f>IF(OR(F10="",I10=""),"I",IF(J10="","X",IF($K10&gt;=8.5,"A",IF(7&lt;=$K10,"B",IF(5.5&lt;=$K10,"C",IF(4&lt;=$K10,"D","F"))))))</f>
        <v>B</v>
      </c>
      <c r="M10" s="13">
        <f>IF(L10="A",4,IF(L10="B",3,IF(L10="C",2,IF(L10="D",1,0))))</f>
        <v>3</v>
      </c>
      <c r="N10" s="12" t="str">
        <f>IF(L10="A","GIỎI",IF(L10="B","KHÁ",IF(L10="C","TB",IF(L10="D","TB YẾU","KÉM"))))</f>
        <v>KHÁ</v>
      </c>
      <c r="O10" s="13" t="str">
        <f>IF(OR(K10&lt;4,J10&lt;=2),"KHÔNG ĐẠT","ĐẠT")</f>
        <v>ĐẠT</v>
      </c>
      <c r="P10" s="23"/>
      <c r="Q10" s="22"/>
      <c r="R10" s="22"/>
      <c r="S10" s="22"/>
      <c r="T10" s="22"/>
      <c r="U10" s="22"/>
    </row>
    <row r="11" spans="1:21" s="17" customFormat="1" ht="19.5" customHeight="1">
      <c r="A11" s="11">
        <v>2</v>
      </c>
      <c r="B11" s="11">
        <v>1210210033</v>
      </c>
      <c r="C11" s="14" t="s">
        <v>37</v>
      </c>
      <c r="D11" s="15" t="s">
        <v>36</v>
      </c>
      <c r="E11" s="16" t="s">
        <v>38</v>
      </c>
      <c r="F11" s="65">
        <v>8</v>
      </c>
      <c r="G11" s="65">
        <v>9</v>
      </c>
      <c r="H11" s="20"/>
      <c r="I11" s="19">
        <f>G11</f>
        <v>9</v>
      </c>
      <c r="J11" s="19">
        <v>6</v>
      </c>
      <c r="K11" s="10">
        <f>ROUND((F11+I11*2+J11*7)/10,1)</f>
        <v>6.8</v>
      </c>
      <c r="L11" s="13" t="str">
        <f>IF(OR(F11="",I11=""),"I",IF(J11="","X",IF($K11&gt;=8.5,"A",IF(7&lt;=$K11,"B",IF(5.5&lt;=$K11,"C",IF(4&lt;=$K11,"D","F"))))))</f>
        <v>C</v>
      </c>
      <c r="M11" s="13">
        <f>IF(L11="A",4,IF(L11="B",3,IF(L11="C",2,IF(L11="D",1,0))))</f>
        <v>2</v>
      </c>
      <c r="N11" s="12" t="str">
        <f>IF(L11="A","GIỎI",IF(L11="B","KHÁ",IF(L11="C","TB",IF(L11="D","TB YẾU","KÉM"))))</f>
        <v>TB</v>
      </c>
      <c r="O11" s="13" t="str">
        <f>IF(OR(K11&lt;4,J11&lt;=2),"KHÔNG ĐẠT","ĐẠT")</f>
        <v>ĐẠT</v>
      </c>
      <c r="P11" s="23"/>
      <c r="Q11" s="22"/>
      <c r="R11" s="22"/>
      <c r="S11" s="22"/>
      <c r="T11" s="22"/>
      <c r="U11" s="22"/>
    </row>
    <row r="12" spans="1:21" s="17" customFormat="1" ht="19.5" customHeight="1">
      <c r="A12" s="11">
        <v>3</v>
      </c>
      <c r="B12" s="11">
        <v>1210210035</v>
      </c>
      <c r="C12" s="14" t="s">
        <v>41</v>
      </c>
      <c r="D12" s="15" t="s">
        <v>42</v>
      </c>
      <c r="E12" s="16" t="s">
        <v>43</v>
      </c>
      <c r="F12" s="65">
        <v>7.5</v>
      </c>
      <c r="G12" s="65">
        <v>8</v>
      </c>
      <c r="H12" s="20"/>
      <c r="I12" s="19">
        <f>G12</f>
        <v>8</v>
      </c>
      <c r="J12" s="19">
        <v>7</v>
      </c>
      <c r="K12" s="10">
        <f>ROUND((F12+I12*2+J12*7)/10,1)</f>
        <v>7.3</v>
      </c>
      <c r="L12" s="13" t="str">
        <f>IF(OR(F12="",I12=""),"I",IF(J12="","X",IF($K12&gt;=8.5,"A",IF(7&lt;=$K12,"B",IF(5.5&lt;=$K12,"C",IF(4&lt;=$K12,"D","F"))))))</f>
        <v>B</v>
      </c>
      <c r="M12" s="13">
        <f>IF(L12="A",4,IF(L12="B",3,IF(L12="C",2,IF(L12="D",1,0))))</f>
        <v>3</v>
      </c>
      <c r="N12" s="12" t="str">
        <f>IF(L12="A","GIỎI",IF(L12="B","KHÁ",IF(L12="C","TB",IF(L12="D","TB YẾU","KÉM"))))</f>
        <v>KHÁ</v>
      </c>
      <c r="O12" s="13" t="str">
        <f>IF(OR(K12&lt;4,J12&lt;=2),"KHÔNG ĐẠT","ĐẠT")</f>
        <v>ĐẠT</v>
      </c>
      <c r="P12" s="23"/>
      <c r="Q12" s="22"/>
      <c r="R12" s="22"/>
      <c r="S12" s="22"/>
      <c r="T12" s="22"/>
      <c r="U12" s="22"/>
    </row>
    <row r="13" spans="1:21" s="17" customFormat="1" ht="19.5" customHeight="1">
      <c r="A13" s="11">
        <v>4</v>
      </c>
      <c r="B13" s="11">
        <v>1210210040</v>
      </c>
      <c r="C13" s="14" t="s">
        <v>19</v>
      </c>
      <c r="D13" s="15" t="s">
        <v>21</v>
      </c>
      <c r="E13" s="16" t="s">
        <v>46</v>
      </c>
      <c r="F13" s="65">
        <v>7.5</v>
      </c>
      <c r="G13" s="65">
        <v>8</v>
      </c>
      <c r="H13" s="20"/>
      <c r="I13" s="19">
        <f>G13</f>
        <v>8</v>
      </c>
      <c r="J13" s="19">
        <v>6.5</v>
      </c>
      <c r="K13" s="10">
        <f>ROUND((F13+I13*2+J13*7)/10,1)</f>
        <v>6.9</v>
      </c>
      <c r="L13" s="13" t="str">
        <f>IF(OR(F13="",I13=""),"I",IF(J13="","X",IF($K13&gt;=8.5,"A",IF(7&lt;=$K13,"B",IF(5.5&lt;=$K13,"C",IF(4&lt;=$K13,"D","F"))))))</f>
        <v>C</v>
      </c>
      <c r="M13" s="13">
        <f>IF(L13="A",4,IF(L13="B",3,IF(L13="C",2,IF(L13="D",1,0))))</f>
        <v>2</v>
      </c>
      <c r="N13" s="12" t="str">
        <f>IF(L13="A","GIỎI",IF(L13="B","KHÁ",IF(L13="C","TB",IF(L13="D","TB YẾU","KÉM"))))</f>
        <v>TB</v>
      </c>
      <c r="O13" s="13" t="str">
        <f>IF(OR(K13&lt;4,J13&lt;=2),"KHÔNG ĐẠT","ĐẠT")</f>
        <v>ĐẠT</v>
      </c>
      <c r="P13" s="23"/>
      <c r="Q13" s="22"/>
      <c r="R13" s="23"/>
      <c r="S13" s="23"/>
      <c r="T13" s="22"/>
      <c r="U13" s="23"/>
    </row>
    <row r="14" spans="1:15" ht="9.75" customHeight="1">
      <c r="A14" s="1"/>
      <c r="B14" s="1"/>
      <c r="C14" s="1"/>
      <c r="D14" s="1"/>
      <c r="E14" s="1"/>
      <c r="F14" s="62"/>
      <c r="G14" s="62"/>
      <c r="H14" s="63"/>
      <c r="I14" s="1"/>
      <c r="J14" s="1"/>
      <c r="K14" s="1"/>
      <c r="L14" s="3"/>
      <c r="M14" s="3"/>
      <c r="N14" s="1"/>
      <c r="O14" s="1"/>
    </row>
    <row r="15" spans="1:15" ht="16.5">
      <c r="A15" s="1"/>
      <c r="B15" s="6" t="s">
        <v>68</v>
      </c>
      <c r="C15" s="1"/>
      <c r="D15" s="1"/>
      <c r="E15" s="1"/>
      <c r="F15" s="1"/>
      <c r="G15" s="1"/>
      <c r="H15" s="1"/>
      <c r="I15" s="1"/>
      <c r="J15" s="1"/>
      <c r="K15" s="98"/>
      <c r="L15" s="98"/>
      <c r="M15" s="98"/>
      <c r="N15" s="98"/>
      <c r="O15" s="1"/>
    </row>
    <row r="16" spans="1:15" ht="15.75">
      <c r="A16" s="1"/>
      <c r="B16" s="80" t="s">
        <v>53</v>
      </c>
      <c r="C16" s="80"/>
      <c r="D16" s="80"/>
      <c r="E16" s="80"/>
      <c r="F16" s="7" t="s">
        <v>22</v>
      </c>
      <c r="G16" s="7"/>
      <c r="I16" s="66" t="s">
        <v>78</v>
      </c>
      <c r="J16" s="66"/>
      <c r="K16" s="80" t="s">
        <v>65</v>
      </c>
      <c r="L16" s="80"/>
      <c r="M16" s="80"/>
      <c r="N16" s="80"/>
      <c r="O16" s="1"/>
    </row>
    <row r="17" spans="1:15" ht="15.75">
      <c r="A17" s="1"/>
      <c r="B17" s="1"/>
      <c r="C17" s="83"/>
      <c r="D17" s="83"/>
      <c r="E17" s="83"/>
      <c r="F17" s="1"/>
      <c r="G17" s="1"/>
      <c r="H17" s="84"/>
      <c r="I17" s="84"/>
      <c r="J17" s="84"/>
      <c r="K17" s="84"/>
      <c r="L17" s="84"/>
      <c r="M17" s="84"/>
      <c r="N17" s="84"/>
      <c r="O17" s="1"/>
    </row>
    <row r="18" spans="1:15" ht="15.75">
      <c r="A18" s="1"/>
      <c r="B18" s="1"/>
      <c r="C18" s="8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</row>
    <row r="21" spans="1:15" ht="15.75">
      <c r="A21" s="1"/>
      <c r="B21" s="1"/>
      <c r="C21" s="7" t="s">
        <v>54</v>
      </c>
      <c r="D21" s="7"/>
      <c r="E21" s="109" t="s">
        <v>89</v>
      </c>
      <c r="F21" s="109"/>
      <c r="G21" s="109"/>
      <c r="H21" s="80" t="s">
        <v>74</v>
      </c>
      <c r="I21" s="80"/>
      <c r="J21" s="80"/>
      <c r="K21" s="80" t="s">
        <v>90</v>
      </c>
      <c r="L21" s="80"/>
      <c r="M21" s="80"/>
      <c r="N21" s="80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</row>
  </sheetData>
  <sheetProtection/>
  <mergeCells count="25">
    <mergeCell ref="A1:D1"/>
    <mergeCell ref="E1:N1"/>
    <mergeCell ref="A2:D2"/>
    <mergeCell ref="E2:N2"/>
    <mergeCell ref="E3:N3"/>
    <mergeCell ref="E4:N4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N8:O9"/>
    <mergeCell ref="E21:G21"/>
    <mergeCell ref="H21:J21"/>
    <mergeCell ref="K21:N21"/>
    <mergeCell ref="K15:N15"/>
    <mergeCell ref="B16:E16"/>
    <mergeCell ref="K16:N16"/>
    <mergeCell ref="C17:E17"/>
    <mergeCell ref="H17:J17"/>
    <mergeCell ref="K17:N17"/>
  </mergeCells>
  <printOptions/>
  <pageMargins left="0.4" right="0.28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zoomScalePageLayoutView="0" workbookViewId="0" topLeftCell="A4">
      <selection activeCell="T9" sqref="T9"/>
    </sheetView>
  </sheetViews>
  <sheetFormatPr defaultColWidth="9.140625" defaultRowHeight="12.75"/>
  <cols>
    <col min="1" max="1" width="5.140625" style="1" customWidth="1"/>
    <col min="2" max="2" width="13.7109375" style="1" customWidth="1"/>
    <col min="3" max="3" width="11.8515625" style="1" customWidth="1"/>
    <col min="4" max="4" width="6.7109375" style="1" customWidth="1"/>
    <col min="5" max="5" width="12.421875" style="1" customWidth="1"/>
    <col min="6" max="6" width="9.7109375" style="43" customWidth="1"/>
    <col min="7" max="7" width="7.140625" style="43" customWidth="1"/>
    <col min="8" max="8" width="7.421875" style="1" customWidth="1"/>
    <col min="9" max="9" width="7.57421875" style="1" customWidth="1"/>
    <col min="10" max="10" width="10.8515625" style="1" customWidth="1"/>
    <col min="11" max="11" width="8.7109375" style="1" customWidth="1"/>
    <col min="12" max="12" width="6.57421875" style="3" customWidth="1"/>
    <col min="13" max="13" width="7.7109375" style="3" customWidth="1"/>
    <col min="14" max="14" width="9.28125" style="1" customWidth="1"/>
    <col min="15" max="15" width="13.00390625" style="1" customWidth="1"/>
    <col min="16" max="16384" width="9.140625" style="1" customWidth="1"/>
  </cols>
  <sheetData>
    <row r="1" spans="1:14" ht="15.75">
      <c r="A1" s="99" t="s">
        <v>0</v>
      </c>
      <c r="B1" s="99"/>
      <c r="C1" s="99"/>
      <c r="D1" s="99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</row>
    <row r="2" spans="1:14" ht="15.75" customHeight="1">
      <c r="A2" s="90" t="s">
        <v>2</v>
      </c>
      <c r="B2" s="90"/>
      <c r="C2" s="90"/>
      <c r="D2" s="90"/>
      <c r="E2" s="80" t="s">
        <v>47</v>
      </c>
      <c r="F2" s="80"/>
      <c r="G2" s="80"/>
      <c r="H2" s="80"/>
      <c r="I2" s="80"/>
      <c r="J2" s="80"/>
      <c r="K2" s="80"/>
      <c r="L2" s="80"/>
      <c r="M2" s="80"/>
      <c r="N2" s="80"/>
    </row>
    <row r="3" spans="5:14" ht="20.25" customHeight="1">
      <c r="E3" s="83" t="s">
        <v>24</v>
      </c>
      <c r="F3" s="83"/>
      <c r="G3" s="83"/>
      <c r="H3" s="83"/>
      <c r="I3" s="83"/>
      <c r="J3" s="83"/>
      <c r="K3" s="83"/>
      <c r="L3" s="83"/>
      <c r="M3" s="83"/>
      <c r="N3" s="83"/>
    </row>
    <row r="4" spans="5:14" ht="18.75" customHeight="1">
      <c r="E4" s="80" t="s">
        <v>91</v>
      </c>
      <c r="F4" s="80"/>
      <c r="G4" s="80"/>
      <c r="H4" s="80"/>
      <c r="I4" s="80"/>
      <c r="J4" s="80"/>
      <c r="K4" s="80"/>
      <c r="L4" s="80"/>
      <c r="M4" s="80"/>
      <c r="N4" s="80"/>
    </row>
    <row r="5" spans="5:14" ht="18.75" customHeight="1">
      <c r="E5" s="91" t="s">
        <v>66</v>
      </c>
      <c r="F5" s="91"/>
      <c r="G5" s="91"/>
      <c r="H5" s="91"/>
      <c r="I5" s="91"/>
      <c r="J5" s="91"/>
      <c r="K5" s="91"/>
      <c r="L5" s="91"/>
      <c r="M5" s="91"/>
      <c r="N5" s="91"/>
    </row>
    <row r="6" spans="5:14" ht="21" customHeight="1">
      <c r="E6" s="91" t="s">
        <v>67</v>
      </c>
      <c r="F6" s="91"/>
      <c r="G6" s="91"/>
      <c r="H6" s="91"/>
      <c r="I6" s="91"/>
      <c r="J6" s="91"/>
      <c r="K6" s="91"/>
      <c r="L6" s="91"/>
      <c r="M6" s="91"/>
      <c r="N6" s="91"/>
    </row>
    <row r="7" spans="1:16" s="31" customFormat="1" ht="29.25" customHeight="1">
      <c r="A7" s="100" t="s">
        <v>3</v>
      </c>
      <c r="B7" s="100" t="s">
        <v>4</v>
      </c>
      <c r="C7" s="94" t="s">
        <v>5</v>
      </c>
      <c r="D7" s="95"/>
      <c r="E7" s="92" t="s">
        <v>6</v>
      </c>
      <c r="F7" s="102" t="s">
        <v>7</v>
      </c>
      <c r="G7" s="104" t="s">
        <v>73</v>
      </c>
      <c r="H7" s="105"/>
      <c r="I7" s="106"/>
      <c r="J7" s="92" t="s">
        <v>49</v>
      </c>
      <c r="K7" s="104" t="s">
        <v>8</v>
      </c>
      <c r="L7" s="105"/>
      <c r="M7" s="106"/>
      <c r="N7" s="94" t="s">
        <v>9</v>
      </c>
      <c r="O7" s="95"/>
      <c r="P7" s="30"/>
    </row>
    <row r="8" spans="1:16" s="31" customFormat="1" ht="37.5" customHeight="1">
      <c r="A8" s="101"/>
      <c r="B8" s="101"/>
      <c r="C8" s="96"/>
      <c r="D8" s="97"/>
      <c r="E8" s="93"/>
      <c r="F8" s="103"/>
      <c r="G8" s="32" t="s">
        <v>63</v>
      </c>
      <c r="H8" s="64" t="s">
        <v>80</v>
      </c>
      <c r="I8" s="5" t="s">
        <v>11</v>
      </c>
      <c r="J8" s="93"/>
      <c r="K8" s="5" t="s">
        <v>12</v>
      </c>
      <c r="L8" s="5" t="s">
        <v>13</v>
      </c>
      <c r="M8" s="5" t="s">
        <v>14</v>
      </c>
      <c r="N8" s="96"/>
      <c r="O8" s="97"/>
      <c r="P8" s="30"/>
    </row>
    <row r="9" spans="1:16" ht="21.75" customHeight="1">
      <c r="A9" s="41">
        <v>1</v>
      </c>
      <c r="B9" s="58">
        <v>1210210035</v>
      </c>
      <c r="C9" s="60" t="s">
        <v>41</v>
      </c>
      <c r="D9" s="42" t="s">
        <v>42</v>
      </c>
      <c r="E9" s="59" t="s">
        <v>43</v>
      </c>
      <c r="F9" s="61">
        <v>9</v>
      </c>
      <c r="G9" s="61">
        <v>9</v>
      </c>
      <c r="H9" s="61">
        <v>10</v>
      </c>
      <c r="I9" s="34">
        <f>(H9*2+G9)/3</f>
        <v>9.666666666666666</v>
      </c>
      <c r="J9" s="34">
        <v>6</v>
      </c>
      <c r="K9" s="35">
        <f>ROUND((J9*6+I9*3+F9)/10,1)</f>
        <v>7.4</v>
      </c>
      <c r="L9" s="33" t="str">
        <f>IF(K9&gt;=8.5,"A",IF(K9&gt;=7,"B",IF(K9&gt;=5.5,"C",IF(K9&gt;=4,"D",IF(AND(K9&lt;4,K9&gt;=0),"F",IF(AND(F9="",I9="",#REF!=""),"I",IF(OR(F9&lt;&gt;"",I9&lt;&gt;"",#REF!&lt;&gt;""),"X","R")))))))</f>
        <v>B</v>
      </c>
      <c r="M9" s="36">
        <f>IF(L9="A",4,IF(L9="B",3,IF(L9="C",2,IF(L9="D",1,0))))</f>
        <v>3</v>
      </c>
      <c r="N9" s="37" t="str">
        <f>IF(L9="A","GIỎI",IF(L9="B","KHÁ",IF(L9="C","TB",IF(L9="D","TB YẾU","KÉM"))))</f>
        <v>KHÁ</v>
      </c>
      <c r="O9" s="38" t="str">
        <f>IF(OR(K9&lt;4,J9&lt;=2,),"KHÔNG ĐẠT","ĐẠT")</f>
        <v>ĐẠT</v>
      </c>
      <c r="P9" s="39"/>
    </row>
    <row r="10" spans="1:15" ht="21.75" customHeight="1">
      <c r="A10" s="41">
        <v>2</v>
      </c>
      <c r="B10" s="58">
        <v>1210210008</v>
      </c>
      <c r="C10" s="60" t="s">
        <v>18</v>
      </c>
      <c r="D10" s="42" t="s">
        <v>39</v>
      </c>
      <c r="E10" s="59" t="s">
        <v>40</v>
      </c>
      <c r="F10" s="61">
        <v>9</v>
      </c>
      <c r="G10" s="61">
        <v>9</v>
      </c>
      <c r="H10" s="61">
        <v>10</v>
      </c>
      <c r="I10" s="34">
        <f>(H10*2+G10)/3</f>
        <v>9.666666666666666</v>
      </c>
      <c r="J10" s="34">
        <v>5</v>
      </c>
      <c r="K10" s="35">
        <f>ROUND((J10*6+I10*3+F10)/10,1)</f>
        <v>6.8</v>
      </c>
      <c r="L10" s="33" t="str">
        <f>IF(K10&gt;=8.5,"A",IF(K10&gt;=7,"B",IF(K10&gt;=5.5,"C",IF(K10&gt;=4,"D",IF(AND(K10&lt;4,K10&gt;=0),"F",IF(AND(F10="",I10="",#REF!=""),"I",IF(OR(F10&lt;&gt;"",I10&lt;&gt;"",#REF!&lt;&gt;""),"X","R")))))))</f>
        <v>C</v>
      </c>
      <c r="M10" s="36">
        <f>IF(L10="A",4,IF(L10="B",3,IF(L10="C",2,IF(L10="D",1,0))))</f>
        <v>2</v>
      </c>
      <c r="N10" s="37" t="str">
        <f>IF(L10="A","GIỎI",IF(L10="B","KHÁ",IF(L10="C","TB",IF(L10="D","TB YẾU","KÉM"))))</f>
        <v>TB</v>
      </c>
      <c r="O10" s="38" t="str">
        <f>IF(OR(K10&lt;4,J10&lt;=2,),"KHÔNG ĐẠT","ĐẠT")</f>
        <v>ĐẠT</v>
      </c>
    </row>
    <row r="11" spans="1:15" ht="19.5" customHeight="1">
      <c r="A11" s="46"/>
      <c r="B11" s="47"/>
      <c r="C11" s="48"/>
      <c r="D11" s="49"/>
      <c r="E11" s="50"/>
      <c r="F11" s="51"/>
      <c r="G11" s="51"/>
      <c r="H11" s="52"/>
      <c r="I11" s="53"/>
      <c r="J11" s="53"/>
      <c r="K11" s="54"/>
      <c r="L11" s="52"/>
      <c r="M11" s="55"/>
      <c r="N11" s="56"/>
      <c r="O11" s="57"/>
    </row>
    <row r="12" spans="2:5" ht="15.75">
      <c r="B12" s="84" t="s">
        <v>92</v>
      </c>
      <c r="C12" s="84"/>
      <c r="D12" s="84"/>
      <c r="E12" s="84"/>
    </row>
    <row r="13" spans="2:15" ht="15.75">
      <c r="B13" s="9" t="s">
        <v>53</v>
      </c>
      <c r="C13" s="9"/>
      <c r="D13" s="9"/>
      <c r="E13" s="107" t="s">
        <v>22</v>
      </c>
      <c r="F13" s="107"/>
      <c r="H13" s="108" t="s">
        <v>23</v>
      </c>
      <c r="I13" s="108"/>
      <c r="J13" s="108"/>
      <c r="K13" s="9"/>
      <c r="L13" s="108" t="s">
        <v>65</v>
      </c>
      <c r="M13" s="108"/>
      <c r="N13" s="108"/>
      <c r="O13" s="9"/>
    </row>
    <row r="14" spans="2:15" ht="15.75">
      <c r="B14" s="9"/>
      <c r="C14" s="9"/>
      <c r="D14" s="9"/>
      <c r="E14" s="9"/>
      <c r="F14" s="45"/>
      <c r="G14" s="45"/>
      <c r="H14" s="9"/>
      <c r="I14" s="9"/>
      <c r="J14" s="9"/>
      <c r="K14" s="9"/>
      <c r="L14" s="44"/>
      <c r="M14" s="44"/>
      <c r="N14" s="9"/>
      <c r="O14" s="9"/>
    </row>
    <row r="15" spans="2:15" ht="15.75">
      <c r="B15" s="9"/>
      <c r="C15" s="9"/>
      <c r="D15" s="9"/>
      <c r="E15" s="9"/>
      <c r="F15" s="45"/>
      <c r="G15" s="45"/>
      <c r="H15" s="9"/>
      <c r="I15" s="9"/>
      <c r="J15" s="9"/>
      <c r="K15" s="9"/>
      <c r="L15" s="44"/>
      <c r="M15" s="44"/>
      <c r="N15" s="9"/>
      <c r="O15" s="9"/>
    </row>
    <row r="16" spans="2:15" ht="15.75">
      <c r="B16" s="9"/>
      <c r="C16" s="9"/>
      <c r="D16" s="9"/>
      <c r="E16" s="9"/>
      <c r="F16" s="45"/>
      <c r="G16" s="45"/>
      <c r="H16" s="9"/>
      <c r="I16" s="9"/>
      <c r="J16" s="9"/>
      <c r="K16" s="9"/>
      <c r="L16" s="44"/>
      <c r="M16" s="44"/>
      <c r="N16" s="9"/>
      <c r="O16" s="9"/>
    </row>
    <row r="17" spans="2:15" ht="15.75">
      <c r="B17" s="80" t="s">
        <v>54</v>
      </c>
      <c r="C17" s="80"/>
      <c r="D17" s="7"/>
      <c r="E17" s="107" t="s">
        <v>89</v>
      </c>
      <c r="F17" s="107"/>
      <c r="H17" s="108" t="s">
        <v>74</v>
      </c>
      <c r="I17" s="108"/>
      <c r="J17" s="108"/>
      <c r="L17" s="108" t="s">
        <v>93</v>
      </c>
      <c r="M17" s="108"/>
      <c r="N17" s="108"/>
      <c r="O17" s="9"/>
    </row>
    <row r="18" spans="2:15" ht="15.75">
      <c r="B18" s="9"/>
      <c r="C18" s="9"/>
      <c r="D18" s="9"/>
      <c r="E18" s="9"/>
      <c r="F18" s="45"/>
      <c r="G18" s="45"/>
      <c r="H18" s="9"/>
      <c r="I18" s="9"/>
      <c r="J18" s="9"/>
      <c r="K18" s="9"/>
      <c r="L18" s="44"/>
      <c r="M18" s="44"/>
      <c r="N18" s="9"/>
      <c r="O18" s="9"/>
    </row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7:A8"/>
    <mergeCell ref="B7:B8"/>
    <mergeCell ref="C7:D8"/>
    <mergeCell ref="E7:E8"/>
    <mergeCell ref="F7:F8"/>
    <mergeCell ref="G7:I7"/>
    <mergeCell ref="J7:J8"/>
    <mergeCell ref="K7:M7"/>
    <mergeCell ref="N7:O8"/>
    <mergeCell ref="B12:E12"/>
    <mergeCell ref="E13:F13"/>
    <mergeCell ref="H13:J13"/>
    <mergeCell ref="L13:N13"/>
    <mergeCell ref="B17:C17"/>
    <mergeCell ref="E17:F17"/>
    <mergeCell ref="H17:J17"/>
    <mergeCell ref="L17:N17"/>
  </mergeCells>
  <printOptions/>
  <pageMargins left="0.2" right="0.2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99VongThi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GCafe</dc:creator>
  <cp:keywords/>
  <dc:description/>
  <cp:lastModifiedBy>thbao</cp:lastModifiedBy>
  <cp:lastPrinted>2017-04-26T01:59:32Z</cp:lastPrinted>
  <dcterms:created xsi:type="dcterms:W3CDTF">2013-02-28T08:48:10Z</dcterms:created>
  <dcterms:modified xsi:type="dcterms:W3CDTF">2017-04-26T03:38:53Z</dcterms:modified>
  <cp:category/>
  <cp:version/>
  <cp:contentType/>
  <cp:contentStatus/>
</cp:coreProperties>
</file>