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95" windowHeight="9060" activeTab="7"/>
  </bookViews>
  <sheets>
    <sheet name="ĐKS&amp;TN" sheetId="35" r:id="rId1"/>
    <sheet name="ĐA ĐKS" sheetId="43" r:id="rId2"/>
    <sheet name="HTCCD" sheetId="31" r:id="rId3"/>
    <sheet name="DAHTCCD" sheetId="28" r:id="rId4"/>
    <sheet name="TTS" sheetId="36" r:id="rId5"/>
    <sheet name="BV rơle" sheetId="37" r:id="rId6"/>
    <sheet name="TTNT" sheetId="42" r:id="rId7"/>
    <sheet name="MD&amp;TNHL" sheetId="44" r:id="rId8"/>
    <sheet name="KTXSHL" sheetId="45" r:id="rId9"/>
  </sheets>
  <definedNames>
    <definedName name="_xlnm._FilterDatabase" localSheetId="3" hidden="1">DAHTCCD!$A$8:$L$17</definedName>
  </definedNames>
  <calcPr calcId="144525"/>
</workbook>
</file>

<file path=xl/calcChain.xml><?xml version="1.0" encoding="utf-8"?>
<calcChain xmlns="http://schemas.openxmlformats.org/spreadsheetml/2006/main">
  <c r="I10" i="44" l="1"/>
  <c r="H11" i="43"/>
  <c r="H12" i="43"/>
  <c r="H13" i="43"/>
  <c r="H14" i="43"/>
  <c r="H15" i="43"/>
  <c r="L15" i="43" s="1"/>
  <c r="H16" i="43"/>
  <c r="H17" i="43"/>
  <c r="H10" i="43"/>
  <c r="I10" i="43"/>
  <c r="I17" i="43"/>
  <c r="I16" i="43"/>
  <c r="I14" i="43"/>
  <c r="L13" i="43"/>
  <c r="I12" i="43"/>
  <c r="L11" i="43"/>
  <c r="I11" i="36"/>
  <c r="I12" i="36"/>
  <c r="I13" i="36"/>
  <c r="I14" i="36"/>
  <c r="I15" i="36"/>
  <c r="I16" i="36"/>
  <c r="I17" i="36"/>
  <c r="I10" i="36"/>
  <c r="H11" i="28"/>
  <c r="H12" i="28"/>
  <c r="H13" i="28"/>
  <c r="H14" i="28"/>
  <c r="H15" i="28"/>
  <c r="H16" i="28"/>
  <c r="H17" i="28"/>
  <c r="H10" i="28"/>
  <c r="I11" i="31"/>
  <c r="K11" i="31" s="1"/>
  <c r="I12" i="31"/>
  <c r="K12" i="31"/>
  <c r="I13" i="31"/>
  <c r="K13" i="31" s="1"/>
  <c r="I14" i="31"/>
  <c r="K14" i="31"/>
  <c r="I15" i="31"/>
  <c r="K15" i="31" s="1"/>
  <c r="I16" i="31"/>
  <c r="K16" i="31"/>
  <c r="I17" i="31"/>
  <c r="K17" i="31" s="1"/>
  <c r="I10" i="31"/>
  <c r="K10" i="31"/>
  <c r="H11" i="42"/>
  <c r="I11" i="42" s="1"/>
  <c r="H12" i="42"/>
  <c r="H13" i="42"/>
  <c r="L13" i="42"/>
  <c r="H14" i="42"/>
  <c r="H15" i="42"/>
  <c r="L15" i="42"/>
  <c r="H16" i="42"/>
  <c r="I16" i="42" s="1"/>
  <c r="H17" i="42"/>
  <c r="I17" i="42" s="1"/>
  <c r="H10" i="42"/>
  <c r="I11" i="37"/>
  <c r="I12" i="37"/>
  <c r="I13" i="37"/>
  <c r="I14" i="37"/>
  <c r="I15" i="37"/>
  <c r="I16" i="37"/>
  <c r="I17" i="37"/>
  <c r="I10" i="37"/>
  <c r="I11" i="35"/>
  <c r="I12" i="35"/>
  <c r="K12" i="35" s="1"/>
  <c r="I13" i="35"/>
  <c r="I14" i="35"/>
  <c r="I15" i="35"/>
  <c r="K15" i="35" s="1"/>
  <c r="I16" i="35"/>
  <c r="K16" i="35" s="1"/>
  <c r="I17" i="35"/>
  <c r="I10" i="35"/>
  <c r="K11" i="35"/>
  <c r="O11" i="35" s="1"/>
  <c r="K13" i="35"/>
  <c r="K14" i="35"/>
  <c r="O14" i="35" s="1"/>
  <c r="K17" i="35"/>
  <c r="K10" i="35"/>
  <c r="L10" i="35" s="1"/>
  <c r="I10" i="45"/>
  <c r="K10" i="45"/>
  <c r="L10" i="45"/>
  <c r="L14" i="42"/>
  <c r="L12" i="42"/>
  <c r="K10" i="44"/>
  <c r="L10" i="44" s="1"/>
  <c r="K17" i="37"/>
  <c r="O17" i="37"/>
  <c r="K16" i="37"/>
  <c r="L16" i="37" s="1"/>
  <c r="K15" i="37"/>
  <c r="O15" i="37"/>
  <c r="K14" i="37"/>
  <c r="O14" i="37" s="1"/>
  <c r="K13" i="37"/>
  <c r="O13" i="37"/>
  <c r="K12" i="37"/>
  <c r="O12" i="37" s="1"/>
  <c r="K11" i="37"/>
  <c r="O11" i="37"/>
  <c r="K10" i="37"/>
  <c r="L10" i="37" s="1"/>
  <c r="K17" i="36"/>
  <c r="L17" i="36"/>
  <c r="K16" i="36"/>
  <c r="L16" i="36" s="1"/>
  <c r="K15" i="36"/>
  <c r="L15" i="36"/>
  <c r="K14" i="36"/>
  <c r="L14" i="36" s="1"/>
  <c r="K13" i="36"/>
  <c r="L13" i="36"/>
  <c r="K12" i="36"/>
  <c r="L12" i="36" s="1"/>
  <c r="K11" i="36"/>
  <c r="L11" i="36"/>
  <c r="K10" i="36"/>
  <c r="O10" i="36" s="1"/>
  <c r="O10" i="35"/>
  <c r="L14" i="35"/>
  <c r="N14" i="35" s="1"/>
  <c r="L11" i="35"/>
  <c r="M11" i="35"/>
  <c r="O13" i="35"/>
  <c r="L13" i="35"/>
  <c r="M13" i="35" s="1"/>
  <c r="O17" i="35"/>
  <c r="M14" i="35"/>
  <c r="L14" i="37"/>
  <c r="M14" i="37" s="1"/>
  <c r="L17" i="35"/>
  <c r="N17" i="35" s="1"/>
  <c r="M17" i="35"/>
  <c r="I10" i="28"/>
  <c r="I11" i="28"/>
  <c r="K11" i="28" s="1"/>
  <c r="I12" i="28"/>
  <c r="K12" i="28" s="1"/>
  <c r="I13" i="28"/>
  <c r="K13" i="28" s="1"/>
  <c r="I14" i="28"/>
  <c r="I15" i="28"/>
  <c r="K15" i="28"/>
  <c r="I16" i="28"/>
  <c r="K16" i="28" s="1"/>
  <c r="I17" i="28"/>
  <c r="K17" i="28"/>
  <c r="K14" i="28"/>
  <c r="J14" i="28"/>
  <c r="J12" i="28"/>
  <c r="K10" i="28"/>
  <c r="J10" i="28"/>
  <c r="J15" i="28"/>
  <c r="L17" i="37"/>
  <c r="M17" i="37"/>
  <c r="L13" i="37"/>
  <c r="M13" i="37" s="1"/>
  <c r="L11" i="37"/>
  <c r="M11" i="37"/>
  <c r="L17" i="42"/>
  <c r="L16" i="42"/>
  <c r="I15" i="42"/>
  <c r="I14" i="42"/>
  <c r="I13" i="42"/>
  <c r="K13" i="42" s="1"/>
  <c r="I12" i="42"/>
  <c r="K12" i="42" s="1"/>
  <c r="L11" i="42"/>
  <c r="L10" i="42"/>
  <c r="I10" i="42"/>
  <c r="L12" i="37"/>
  <c r="M12" i="37"/>
  <c r="O16" i="37"/>
  <c r="O10" i="37"/>
  <c r="J15" i="42"/>
  <c r="K15" i="42"/>
  <c r="J14" i="42"/>
  <c r="K14" i="42"/>
  <c r="J13" i="42"/>
  <c r="J12" i="42"/>
  <c r="K10" i="42"/>
  <c r="J10" i="42"/>
  <c r="N11" i="35"/>
  <c r="J17" i="28"/>
  <c r="J11" i="28"/>
  <c r="L10" i="28"/>
  <c r="L11" i="28"/>
  <c r="L12" i="28"/>
  <c r="L13" i="28"/>
  <c r="L14" i="28"/>
  <c r="L15" i="28"/>
  <c r="L16" i="28"/>
  <c r="L17" i="28"/>
  <c r="O11" i="36"/>
  <c r="O17" i="36"/>
  <c r="O16" i="36"/>
  <c r="O13" i="36"/>
  <c r="O12" i="36"/>
  <c r="L10" i="36"/>
  <c r="M10" i="36" s="1"/>
  <c r="L16" i="31"/>
  <c r="O16" i="31"/>
  <c r="O14" i="31"/>
  <c r="L14" i="31"/>
  <c r="L12" i="31"/>
  <c r="O12" i="31"/>
  <c r="L10" i="31"/>
  <c r="N10" i="31" s="1"/>
  <c r="O10" i="31"/>
  <c r="M16" i="31"/>
  <c r="N16" i="31"/>
  <c r="M14" i="31"/>
  <c r="N14" i="31"/>
  <c r="M12" i="31"/>
  <c r="N12" i="31"/>
  <c r="M10" i="31"/>
  <c r="L10" i="43"/>
  <c r="L12" i="43"/>
  <c r="L14" i="43"/>
  <c r="L17" i="43"/>
  <c r="J12" i="43"/>
  <c r="K12" i="43"/>
  <c r="L16" i="43"/>
  <c r="K17" i="43"/>
  <c r="J17" i="43"/>
  <c r="J16" i="43"/>
  <c r="K16" i="43"/>
  <c r="I15" i="43"/>
  <c r="K15" i="43" s="1"/>
  <c r="K14" i="43"/>
  <c r="J14" i="43"/>
  <c r="I13" i="43"/>
  <c r="K13" i="43"/>
  <c r="I11" i="43"/>
  <c r="J13" i="43"/>
  <c r="J11" i="43"/>
  <c r="K11" i="43"/>
  <c r="M15" i="36"/>
  <c r="N15" i="36"/>
  <c r="N17" i="36"/>
  <c r="M17" i="36"/>
  <c r="O15" i="36"/>
  <c r="M13" i="36"/>
  <c r="N13" i="36"/>
  <c r="N11" i="36"/>
  <c r="M11" i="36"/>
  <c r="N17" i="37"/>
  <c r="L15" i="37"/>
  <c r="N14" i="37"/>
  <c r="N13" i="37"/>
  <c r="N12" i="37"/>
  <c r="N11" i="37"/>
  <c r="N10" i="45"/>
  <c r="M10" i="45"/>
  <c r="O10" i="45"/>
  <c r="M15" i="37"/>
  <c r="N15" i="37"/>
  <c r="J10" i="43"/>
  <c r="K10" i="43"/>
  <c r="O10" i="44"/>
  <c r="M10" i="37" l="1"/>
  <c r="N10" i="37"/>
  <c r="M10" i="44"/>
  <c r="N10" i="44"/>
  <c r="K17" i="42"/>
  <c r="J17" i="42"/>
  <c r="L11" i="31"/>
  <c r="O11" i="31"/>
  <c r="N16" i="36"/>
  <c r="M16" i="36"/>
  <c r="N16" i="37"/>
  <c r="M16" i="37"/>
  <c r="O16" i="35"/>
  <c r="L16" i="35"/>
  <c r="O12" i="35"/>
  <c r="L12" i="35"/>
  <c r="K16" i="42"/>
  <c r="J16" i="42"/>
  <c r="O13" i="31"/>
  <c r="L13" i="31"/>
  <c r="M14" i="36"/>
  <c r="N14" i="36"/>
  <c r="N10" i="35"/>
  <c r="M10" i="35"/>
  <c r="L15" i="35"/>
  <c r="O15" i="35"/>
  <c r="O15" i="31"/>
  <c r="L15" i="31"/>
  <c r="M12" i="36"/>
  <c r="N12" i="36"/>
  <c r="L17" i="31"/>
  <c r="O17" i="31"/>
  <c r="J11" i="42"/>
  <c r="K11" i="42"/>
  <c r="N10" i="36"/>
  <c r="J15" i="43"/>
  <c r="J16" i="28"/>
  <c r="O14" i="36"/>
  <c r="N13" i="35"/>
  <c r="J13" i="28"/>
  <c r="N15" i="31" l="1"/>
  <c r="M15" i="31"/>
  <c r="M13" i="31"/>
  <c r="N13" i="31"/>
  <c r="N12" i="35"/>
  <c r="M12" i="35"/>
  <c r="N16" i="35"/>
  <c r="M16" i="35"/>
  <c r="N15" i="35"/>
  <c r="M15" i="35"/>
  <c r="M17" i="31"/>
  <c r="N17" i="31"/>
  <c r="N11" i="31"/>
  <c r="M11" i="31"/>
</calcChain>
</file>

<file path=xl/sharedStrings.xml><?xml version="1.0" encoding="utf-8"?>
<sst xmlns="http://schemas.openxmlformats.org/spreadsheetml/2006/main" count="515" uniqueCount="98">
  <si>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</si>
  <si>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</si>
  <si>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</si>
  <si>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</si>
  <si>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</si>
  <si>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</si>
  <si>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</si>
  <si>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</si>
  <si>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</si>
  <si>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</si>
  <si>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</si>
  <si>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</si>
  <si>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</si>
  <si>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</si>
  <si>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</si>
  <si>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</si>
  <si>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Hải</t>
  </si>
  <si>
    <t>Nhân</t>
  </si>
  <si>
    <t>ĐIỂM KIỂM TRA ĐỊNH KỲ (M2 - HS 2)</t>
  </si>
  <si>
    <t>ĐIỂM THI KẾT THÚC HỌC PHẦN (M3 - HS 7)</t>
  </si>
  <si>
    <t>NIÊN KHÓA: 2014 - 2019</t>
  </si>
  <si>
    <t>LỚP: KỸ THUẬT ĐIỆN K6</t>
  </si>
  <si>
    <t>14Q1031007</t>
  </si>
  <si>
    <t>Ngô Viết</t>
  </si>
  <si>
    <t>19.01.1996</t>
  </si>
  <si>
    <t>14Q1031008</t>
  </si>
  <si>
    <t>Nguyễn Hửu</t>
  </si>
  <si>
    <t>18.11.1996</t>
  </si>
  <si>
    <t>14Q1031023</t>
  </si>
  <si>
    <t>Đặng Văn</t>
  </si>
  <si>
    <t>Ngà</t>
  </si>
  <si>
    <t>28.12.1996</t>
  </si>
  <si>
    <t>14Q1031025</t>
  </si>
  <si>
    <t>Nguyễn Tri</t>
  </si>
  <si>
    <t>11.04.1996</t>
  </si>
  <si>
    <t>14Q1031027</t>
  </si>
  <si>
    <t>Nguyễn Hà</t>
  </si>
  <si>
    <t>Quang</t>
  </si>
  <si>
    <t>03.11.1992</t>
  </si>
  <si>
    <t>14Q1031031</t>
  </si>
  <si>
    <t>Đinh Tiến</t>
  </si>
  <si>
    <t>Sáng</t>
  </si>
  <si>
    <t>23.12.1996</t>
  </si>
  <si>
    <t>14Q1031037</t>
  </si>
  <si>
    <t>Võ Phúc</t>
  </si>
  <si>
    <t>Thịnh</t>
  </si>
  <si>
    <t>09.11.1993</t>
  </si>
  <si>
    <t>14Q1031042</t>
  </si>
  <si>
    <t>Lê Thuận</t>
  </si>
  <si>
    <t>Tưởng</t>
  </si>
  <si>
    <t>21.04.1996</t>
  </si>
  <si>
    <t>M 2.2</t>
  </si>
  <si>
    <t xml:space="preserve"> M 2.1</t>
  </si>
  <si>
    <t>Xác nhận của Phòng ĐT - KHCN</t>
  </si>
  <si>
    <t>ThS. Vũ Trung Kiên</t>
  </si>
  <si>
    <t>Người dò điểm</t>
  </si>
  <si>
    <t>Danh sách này gồm có 8 sinh viên</t>
  </si>
  <si>
    <t>Nguyễn Thị Thi</t>
  </si>
  <si>
    <t>ĐK</t>
  </si>
  <si>
    <t>Hà Thị Ngọc Diệu</t>
  </si>
  <si>
    <t>Nguyễn Ngọc Thủy Tiên</t>
  </si>
  <si>
    <t>THÍ NGHIỆM M 2.2</t>
  </si>
  <si>
    <t>ĐIỂM KIỂM TRA ĐỊNH KỲ (M2 - HS 4)</t>
  </si>
  <si>
    <t>ĐIỂM THI KẾT THÚC HỌC PHẦN (M3 - HS 5)</t>
  </si>
  <si>
    <t>Danh sách này gồm có 1 sinh viên</t>
  </si>
  <si>
    <t xml:space="preserve">BẢNG GHI ĐIỂM </t>
  </si>
  <si>
    <t>Học kỳ I - Năm học: 2017 - 2018</t>
  </si>
  <si>
    <t>HỌC PHẦN: Điều khiển số và thí nghiệm             SỐ TÍN CHỈ: 3</t>
  </si>
  <si>
    <t>Giảng viên: TS. Đỗ Như Ý</t>
  </si>
  <si>
    <t>HỌC PHẦN: Hệ thống cung cấp điện và thí nghiệm             SỐ TÍN CHỈ: 4</t>
  </si>
  <si>
    <t>Giảng viên: ThS. Tạ Thị Lài</t>
  </si>
  <si>
    <t>HỌC PHẦN: Đồ án hệ thống cung cấp điện          SỐ TÍN CHỈ: 2</t>
  </si>
  <si>
    <t>Giảng viên: ThS. Tạ Thị Lài- ThS. Phan Thị Hồng Phượng</t>
  </si>
  <si>
    <t>HỌC PHẦN: Thông tin số        SỐ TÍN CHỈ: 2</t>
  </si>
  <si>
    <t>Giảng viên: ThS. Hồ Đức Tâm Linh</t>
  </si>
  <si>
    <t>HỌC PHẦN: Bảo vệ rơ le trong hệ thống điện            SỐ TÍN CHỈ: 2</t>
  </si>
  <si>
    <t>Giảng viên: ThS. Trần Đình Dũng</t>
  </si>
  <si>
    <t>Giảng viên: BM Kỹ thuật điện</t>
  </si>
  <si>
    <t xml:space="preserve">ĐIỂM THỰC TẬP </t>
  </si>
  <si>
    <t xml:space="preserve">      Người vào điểm</t>
  </si>
  <si>
    <t>Nguyễn Ngọc Thuỷ Tiên</t>
  </si>
  <si>
    <t>HỌC PHẦN: Thực tập nhận thức         SỐ TC: 2</t>
  </si>
  <si>
    <t>Danh sách này gồm có 8 sinh viên./.</t>
  </si>
  <si>
    <t>Học kỳ I - Năm học: 2017 - 2018 (Học lại)</t>
  </si>
  <si>
    <t>HỌC PHẦN: Mạch điện và thí nghiệm     SỐ TÍN CHỈ: 3</t>
  </si>
  <si>
    <t>Giảng viên: TS. Võ Quang Nhã</t>
  </si>
  <si>
    <t>HỌC PHẦN: Kỹ thuật xung số     SỐ TÍN CHỈ: 2</t>
  </si>
  <si>
    <t>Giảng viên: ThS. Huỳnh Thị Thuỳ Linh</t>
  </si>
  <si>
    <t>ĐIỂM KIỂM TRA ĐỊNH KỲ (M2 - HS 5)</t>
  </si>
  <si>
    <t>ĐIỂM THI KẾT THÚC HỌC PHẦN (M3 - HS 4)</t>
  </si>
  <si>
    <t>ĐiỂM THÁI ĐỘ HỌC TẬP</t>
  </si>
  <si>
    <t>9</t>
  </si>
  <si>
    <t>9.5</t>
  </si>
  <si>
    <t>0</t>
  </si>
  <si>
    <t>ĐIỂM KIỂM TRA (M2 - HS 6)</t>
  </si>
  <si>
    <t>ĐIỂM THÁI ĐỘ HỌC TẬP (M1-HS 4)</t>
  </si>
  <si>
    <t>ĐIỂM BẢO VỆ (M3 - HS 6)</t>
  </si>
  <si>
    <t>HỌC PHẦN: Đồ án Điều khiển số       SỐ TÍN CHỈ: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</si>
</sst>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0.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183" fontId="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183" fontId="4" fillId="0" borderId="2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49" fontId="16" fillId="2" borderId="1" xfId="0" applyNumberFormat="1" applyFont="1" applyFill="1" applyBorder="1"/>
    <xf numFmtId="49" fontId="16" fillId="2" borderId="3" xfId="0" applyNumberFormat="1" applyFont="1" applyFill="1" applyBorder="1"/>
    <xf numFmtId="49" fontId="16" fillId="2" borderId="4" xfId="0" applyNumberFormat="1" applyFont="1" applyFill="1" applyBorder="1"/>
    <xf numFmtId="49" fontId="16" fillId="2" borderId="5" xfId="0" applyNumberFormat="1" applyFont="1" applyFill="1" applyBorder="1"/>
    <xf numFmtId="49" fontId="16" fillId="2" borderId="6" xfId="0" applyNumberFormat="1" applyFont="1" applyFill="1" applyBorder="1"/>
    <xf numFmtId="49" fontId="16" fillId="2" borderId="1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18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2" xfId="0" applyFont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/>
    <xf numFmtId="0" fontId="14" fillId="0" borderId="0" xfId="0" applyFont="1"/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83" fontId="4" fillId="2" borderId="2" xfId="0" applyNumberFormat="1" applyFont="1" applyFill="1" applyBorder="1" applyAlignment="1">
      <alignment horizontal="center" vertical="center"/>
    </xf>
    <xf numFmtId="183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5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5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5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6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7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347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09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0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1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2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3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4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5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6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7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8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19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0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1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2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3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4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5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6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7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8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29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0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1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2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3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4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5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6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7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8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39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0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1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2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3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4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5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6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7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8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49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50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51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52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5053" name="Line 2"/>
        <xdr:cNvSpPr>
          <a:spLocks noChangeShapeType="1"/>
        </xdr:cNvSpPr>
      </xdr:nvSpPr>
      <xdr:spPr bwMode="auto">
        <a:xfrm>
          <a:off x="628650" y="44767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3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4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5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35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7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7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7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7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7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7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8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39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0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1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1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1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1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7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7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8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29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0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31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3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4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3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4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5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6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7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8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5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60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6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3062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2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3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4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5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6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7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8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79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0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1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2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3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4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5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6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7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8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89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1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2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3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4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5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6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7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8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099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100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101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102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103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4104" name="Line 2"/>
        <xdr:cNvSpPr>
          <a:spLocks noChangeShapeType="1"/>
        </xdr:cNvSpPr>
      </xdr:nvSpPr>
      <xdr:spPr bwMode="auto">
        <a:xfrm>
          <a:off x="695325" y="4000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 macro="" textlink="">
      <xdr:nvSpPr>
        <xdr:cNvPr id="84105" name="Line 2"/>
        <xdr:cNvSpPr>
          <a:spLocks noChangeShapeType="1"/>
        </xdr:cNvSpPr>
      </xdr:nvSpPr>
      <xdr:spPr bwMode="auto">
        <a:xfrm>
          <a:off x="742950" y="4000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2</xdr:col>
      <xdr:colOff>847725</xdr:colOff>
      <xdr:row>40</xdr:row>
      <xdr:rowOff>0</xdr:rowOff>
    </xdr:to>
    <xdr:sp macro="" textlink="">
      <xdr:nvSpPr>
        <xdr:cNvPr id="84106" name="Line 1"/>
        <xdr:cNvSpPr>
          <a:spLocks noChangeShapeType="1"/>
        </xdr:cNvSpPr>
      </xdr:nvSpPr>
      <xdr:spPr bwMode="auto">
        <a:xfrm>
          <a:off x="390525" y="8191500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 macro="" textlink="">
      <xdr:nvSpPr>
        <xdr:cNvPr id="84107" name="Line 2"/>
        <xdr:cNvSpPr>
          <a:spLocks noChangeShapeType="1"/>
        </xdr:cNvSpPr>
      </xdr:nvSpPr>
      <xdr:spPr bwMode="auto">
        <a:xfrm>
          <a:off x="742950" y="4000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 macro="" textlink="">
      <xdr:nvSpPr>
        <xdr:cNvPr id="84108" name="Line 2"/>
        <xdr:cNvSpPr>
          <a:spLocks noChangeShapeType="1"/>
        </xdr:cNvSpPr>
      </xdr:nvSpPr>
      <xdr:spPr bwMode="auto">
        <a:xfrm>
          <a:off x="742950" y="4000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 macro="" textlink="">
      <xdr:nvSpPr>
        <xdr:cNvPr id="84109" name="Line 2"/>
        <xdr:cNvSpPr>
          <a:spLocks noChangeShapeType="1"/>
        </xdr:cNvSpPr>
      </xdr:nvSpPr>
      <xdr:spPr bwMode="auto">
        <a:xfrm>
          <a:off x="742950" y="4000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 macro="" textlink="">
      <xdr:nvSpPr>
        <xdr:cNvPr id="84110" name="Line 2"/>
        <xdr:cNvSpPr>
          <a:spLocks noChangeShapeType="1"/>
        </xdr:cNvSpPr>
      </xdr:nvSpPr>
      <xdr:spPr bwMode="auto">
        <a:xfrm>
          <a:off x="742950" y="4000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79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891" name="Line 2"/>
        <xdr:cNvSpPr>
          <a:spLocks noChangeShapeType="1"/>
        </xdr:cNvSpPr>
      </xdr:nvSpPr>
      <xdr:spPr bwMode="auto">
        <a:xfrm>
          <a:off x="628650" y="4476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E1" sqref="E1:N4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6.140625" style="1" customWidth="1"/>
    <col min="8" max="8" width="8.140625" style="1" customWidth="1"/>
    <col min="9" max="9" width="7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2" style="1" customWidth="1"/>
    <col min="16" max="16384" width="9.140625" style="1"/>
  </cols>
  <sheetData>
    <row r="1" spans="1:15" x14ac:dyDescent="0.25">
      <c r="A1" s="64" t="s">
        <v>1</v>
      </c>
      <c r="B1" s="64"/>
      <c r="C1" s="64"/>
      <c r="D1" s="64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55" t="s">
        <v>20</v>
      </c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x14ac:dyDescent="0.25">
      <c r="E4" s="54" t="s">
        <v>66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6" t="s">
        <v>67</v>
      </c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E6" s="56" t="s">
        <v>68</v>
      </c>
      <c r="F6" s="56"/>
      <c r="G6" s="56"/>
      <c r="H6" s="56"/>
      <c r="I6" s="56"/>
      <c r="J6" s="56"/>
      <c r="K6" s="56"/>
      <c r="L6" s="56"/>
      <c r="M6" s="56"/>
      <c r="N6" s="56"/>
    </row>
    <row r="7" spans="1:15" ht="10.5" customHeight="1" x14ac:dyDescent="0.25"/>
    <row r="8" spans="1:15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12</v>
      </c>
      <c r="G8" s="58" t="s">
        <v>88</v>
      </c>
      <c r="H8" s="59"/>
      <c r="I8" s="60"/>
      <c r="J8" s="61" t="s">
        <v>89</v>
      </c>
      <c r="K8" s="58" t="s">
        <v>9</v>
      </c>
      <c r="L8" s="59"/>
      <c r="M8" s="60"/>
      <c r="N8" s="67" t="s">
        <v>15</v>
      </c>
      <c r="O8" s="68"/>
    </row>
    <row r="9" spans="1:15" s="7" customFormat="1" ht="41.25" customHeight="1" x14ac:dyDescent="0.2">
      <c r="A9" s="57"/>
      <c r="B9" s="57"/>
      <c r="C9" s="57"/>
      <c r="D9" s="57"/>
      <c r="E9" s="57"/>
      <c r="F9" s="62"/>
      <c r="G9" s="16" t="s">
        <v>52</v>
      </c>
      <c r="H9" s="13" t="s">
        <v>61</v>
      </c>
      <c r="I9" s="6" t="s">
        <v>8</v>
      </c>
      <c r="J9" s="62"/>
      <c r="K9" s="6" t="s">
        <v>13</v>
      </c>
      <c r="L9" s="6" t="s">
        <v>6</v>
      </c>
      <c r="M9" s="6" t="s">
        <v>14</v>
      </c>
      <c r="N9" s="69"/>
      <c r="O9" s="70"/>
    </row>
    <row r="10" spans="1:15" s="2" customFormat="1" ht="21.95" customHeight="1" x14ac:dyDescent="0.25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27">
        <v>7</v>
      </c>
      <c r="G10" s="27">
        <v>8</v>
      </c>
      <c r="H10" s="12">
        <v>9</v>
      </c>
      <c r="I10" s="12">
        <f>(H10*3+G10*2)/5</f>
        <v>8.6</v>
      </c>
      <c r="J10" s="12">
        <v>0</v>
      </c>
      <c r="K10" s="25">
        <f>ROUND((J10*4+I10*5+F10)/10,1)</f>
        <v>5</v>
      </c>
      <c r="L10" s="15" t="str">
        <f t="shared" ref="L10:L17" si="0">IF(K10&gt;=8.5,"A",IF(K10&gt;=7,"B",IF(K10&gt;=5.5,"C",IF(K10&gt;=4,"D",IF(AND(K10&lt;4,K10&gt;=0),"F",IF(AND(F10="",I10="",J10=""),"I",IF(OR(F10&lt;&gt;"",I10&lt;&gt;"",J10&lt;&gt;""),"X","R")))))))</f>
        <v>D</v>
      </c>
      <c r="M10" s="17">
        <f t="shared" ref="M10:M17" si="1">IF(L10="A",4,IF(L10="B",3,IF(L10="C",2,IF(L10="D",1,0))))</f>
        <v>1</v>
      </c>
      <c r="N10" s="9" t="str">
        <f t="shared" ref="N10:N17" si="2">IF(L10="A","GIỎI",IF(L10="B","KHÁ",IF(L10="C","TB",IF(L10="D","TB YẾU","KÉM"))))</f>
        <v>TB YẾU</v>
      </c>
      <c r="O10" s="5" t="str">
        <f t="shared" ref="O10:O17" si="3">IF(OR(K10&lt;4,J10&lt;=2),"KHÔNG ĐẠT","ĐẠT")</f>
        <v>KHÔNG ĐẠT</v>
      </c>
    </row>
    <row r="11" spans="1:15" s="2" customFormat="1" ht="21.95" customHeight="1" x14ac:dyDescent="0.25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27">
        <v>8</v>
      </c>
      <c r="G11" s="27">
        <v>9</v>
      </c>
      <c r="H11" s="12">
        <v>9</v>
      </c>
      <c r="I11" s="12">
        <f t="shared" ref="I11:I17" si="4">(H11*3+G11*2)/5</f>
        <v>9</v>
      </c>
      <c r="J11" s="12">
        <v>0</v>
      </c>
      <c r="K11" s="25">
        <f t="shared" ref="K11:K17" si="5">ROUND((J11*4+I11*5+F11)/10,1)</f>
        <v>5.3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KHÔNG ĐẠT</v>
      </c>
    </row>
    <row r="12" spans="1:15" s="2" customFormat="1" ht="21.95" customHeight="1" x14ac:dyDescent="0.25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27">
        <v>8</v>
      </c>
      <c r="G12" s="27">
        <v>10</v>
      </c>
      <c r="H12" s="12">
        <v>10</v>
      </c>
      <c r="I12" s="12">
        <f t="shared" si="4"/>
        <v>10</v>
      </c>
      <c r="J12" s="12">
        <v>7.5</v>
      </c>
      <c r="K12" s="25">
        <f t="shared" si="5"/>
        <v>8.8000000000000007</v>
      </c>
      <c r="L12" s="15" t="str">
        <f t="shared" si="0"/>
        <v>A</v>
      </c>
      <c r="M12" s="17">
        <f t="shared" si="1"/>
        <v>4</v>
      </c>
      <c r="N12" s="9" t="str">
        <f t="shared" si="2"/>
        <v>GIỎI</v>
      </c>
      <c r="O12" s="5" t="str">
        <f t="shared" si="3"/>
        <v>ĐẠT</v>
      </c>
    </row>
    <row r="13" spans="1:15" s="2" customFormat="1" ht="21.95" customHeight="1" x14ac:dyDescent="0.25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27">
        <v>7</v>
      </c>
      <c r="G13" s="27">
        <v>8</v>
      </c>
      <c r="H13" s="12">
        <v>9</v>
      </c>
      <c r="I13" s="12">
        <f t="shared" si="4"/>
        <v>8.6</v>
      </c>
      <c r="J13" s="12">
        <v>0</v>
      </c>
      <c r="K13" s="25">
        <f t="shared" si="5"/>
        <v>5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KHÔNG ĐẠT</v>
      </c>
    </row>
    <row r="14" spans="1:15" s="2" customFormat="1" ht="21.95" customHeight="1" x14ac:dyDescent="0.25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27">
        <v>0</v>
      </c>
      <c r="G14" s="27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95" customHeight="1" x14ac:dyDescent="0.25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27">
        <v>8</v>
      </c>
      <c r="G15" s="27">
        <v>10</v>
      </c>
      <c r="H15" s="12">
        <v>10</v>
      </c>
      <c r="I15" s="12">
        <f t="shared" si="4"/>
        <v>10</v>
      </c>
      <c r="J15" s="12">
        <v>6</v>
      </c>
      <c r="K15" s="25">
        <f t="shared" si="5"/>
        <v>8.1999999999999993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95" customHeight="1" x14ac:dyDescent="0.25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27">
        <v>8</v>
      </c>
      <c r="G16" s="27">
        <v>10</v>
      </c>
      <c r="H16" s="12">
        <v>10</v>
      </c>
      <c r="I16" s="12">
        <f t="shared" si="4"/>
        <v>10</v>
      </c>
      <c r="J16" s="12">
        <v>0</v>
      </c>
      <c r="K16" s="25">
        <f t="shared" si="5"/>
        <v>5.8</v>
      </c>
      <c r="L16" s="15" t="str">
        <f t="shared" si="0"/>
        <v>C</v>
      </c>
      <c r="M16" s="17">
        <f t="shared" si="1"/>
        <v>2</v>
      </c>
      <c r="N16" s="9" t="str">
        <f t="shared" si="2"/>
        <v>TB</v>
      </c>
      <c r="O16" s="5" t="str">
        <f t="shared" si="3"/>
        <v>KHÔNG ĐẠT</v>
      </c>
    </row>
    <row r="17" spans="1:15" s="2" customFormat="1" ht="21.95" customHeight="1" x14ac:dyDescent="0.25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27">
        <v>8</v>
      </c>
      <c r="G17" s="27">
        <v>10</v>
      </c>
      <c r="H17" s="12">
        <v>10</v>
      </c>
      <c r="I17" s="12">
        <f t="shared" si="4"/>
        <v>10</v>
      </c>
      <c r="J17" s="12">
        <v>4.5</v>
      </c>
      <c r="K17" s="25">
        <f t="shared" si="5"/>
        <v>7.6</v>
      </c>
      <c r="L17" s="15" t="str">
        <f t="shared" si="0"/>
        <v>B</v>
      </c>
      <c r="M17" s="17">
        <f t="shared" si="1"/>
        <v>3</v>
      </c>
      <c r="N17" s="9" t="str">
        <f t="shared" si="2"/>
        <v>KHÁ</v>
      </c>
      <c r="O17" s="5" t="str">
        <f t="shared" si="3"/>
        <v>ĐẠT</v>
      </c>
    </row>
    <row r="18" spans="1:15" ht="16.5" x14ac:dyDescent="0.25">
      <c r="B18" s="4" t="s">
        <v>56</v>
      </c>
      <c r="K18" s="71"/>
      <c r="L18" s="71"/>
      <c r="M18" s="71"/>
      <c r="N18" s="71"/>
    </row>
    <row r="19" spans="1:15" ht="19.5" customHeight="1" x14ac:dyDescent="0.25">
      <c r="B19" s="54" t="s">
        <v>53</v>
      </c>
      <c r="C19" s="54"/>
      <c r="D19" s="54"/>
      <c r="E19" s="54" t="s">
        <v>10</v>
      </c>
      <c r="F19" s="54"/>
      <c r="G19" s="54"/>
      <c r="H19" s="54" t="s">
        <v>11</v>
      </c>
      <c r="I19" s="54"/>
      <c r="J19" s="54"/>
      <c r="K19" s="26"/>
      <c r="L19" s="66" t="s">
        <v>55</v>
      </c>
      <c r="M19" s="66"/>
      <c r="N19" s="66"/>
    </row>
    <row r="20" spans="1:15" x14ac:dyDescent="0.25">
      <c r="C20" s="3"/>
    </row>
    <row r="23" spans="1:15" ht="30.75" customHeight="1" x14ac:dyDescent="0.25">
      <c r="B23" s="54" t="s">
        <v>54</v>
      </c>
      <c r="C23" s="54"/>
      <c r="D23" s="11"/>
      <c r="E23" s="54" t="s">
        <v>59</v>
      </c>
      <c r="F23" s="54"/>
      <c r="G23" s="54"/>
      <c r="H23" s="54" t="s">
        <v>57</v>
      </c>
      <c r="I23" s="54"/>
      <c r="J23" s="54"/>
      <c r="K23" s="11"/>
      <c r="L23" s="11" t="s">
        <v>60</v>
      </c>
      <c r="M23" s="11"/>
      <c r="N23" s="11"/>
    </row>
    <row r="24" spans="1:15" ht="24.75" customHeight="1" x14ac:dyDescent="0.25"/>
  </sheetData>
  <mergeCells count="25">
    <mergeCell ref="A1:D1"/>
    <mergeCell ref="A2:D2"/>
    <mergeCell ref="A8:A9"/>
    <mergeCell ref="C8:D9"/>
    <mergeCell ref="L19:N19"/>
    <mergeCell ref="B19:D19"/>
    <mergeCell ref="E19:G19"/>
    <mergeCell ref="K8:M8"/>
    <mergeCell ref="N8:O9"/>
    <mergeCell ref="K18:N18"/>
    <mergeCell ref="B23:C23"/>
    <mergeCell ref="E23:G23"/>
    <mergeCell ref="H19:J19"/>
    <mergeCell ref="B8:B9"/>
    <mergeCell ref="G8:I8"/>
    <mergeCell ref="J8:J9"/>
    <mergeCell ref="E8:E9"/>
    <mergeCell ref="F8:F9"/>
    <mergeCell ref="H23:J23"/>
    <mergeCell ref="E1:N1"/>
    <mergeCell ref="E2:N2"/>
    <mergeCell ref="E3:N3"/>
    <mergeCell ref="E4:N4"/>
    <mergeCell ref="E5:N5"/>
    <mergeCell ref="E6:N6"/>
  </mergeCells>
  <pageMargins left="0.21" right="0.16" top="0.52" bottom="0.24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H10" sqref="H10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6" style="1" customWidth="1"/>
    <col min="4" max="4" width="7.140625" style="1" customWidth="1"/>
    <col min="5" max="6" width="12.42578125" style="1" customWidth="1"/>
    <col min="7" max="7" width="12.5703125" style="1" customWidth="1"/>
    <col min="8" max="8" width="8.7109375" style="1" customWidth="1"/>
    <col min="9" max="9" width="6" style="8" customWidth="1"/>
    <col min="10" max="10" width="7.7109375" style="8" customWidth="1"/>
    <col min="11" max="11" width="8" style="1" customWidth="1"/>
    <col min="12" max="12" width="13.42578125" style="1" customWidth="1"/>
    <col min="13" max="16384" width="9.140625" style="1"/>
  </cols>
  <sheetData>
    <row r="1" spans="1:15" x14ac:dyDescent="0.25">
      <c r="A1" s="64" t="s">
        <v>1</v>
      </c>
      <c r="B1" s="64"/>
      <c r="C1" s="64"/>
      <c r="D1" s="64"/>
      <c r="E1" s="66" t="s">
        <v>7</v>
      </c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9.5" customHeight="1" x14ac:dyDescent="0.25">
      <c r="A2" s="65" t="s">
        <v>2</v>
      </c>
      <c r="B2" s="65"/>
      <c r="C2" s="65"/>
      <c r="D2" s="65"/>
      <c r="E2" s="66" t="s">
        <v>21</v>
      </c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0.25" customHeight="1" x14ac:dyDescent="0.25">
      <c r="E3" s="72" t="s">
        <v>20</v>
      </c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.75" customHeight="1" x14ac:dyDescent="0.25">
      <c r="E4" s="66" t="s">
        <v>66</v>
      </c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8.75" customHeight="1" x14ac:dyDescent="0.25">
      <c r="E5" s="56" t="s">
        <v>97</v>
      </c>
      <c r="F5" s="56"/>
      <c r="G5" s="56"/>
      <c r="H5" s="56"/>
      <c r="I5" s="56"/>
      <c r="J5" s="56"/>
      <c r="K5" s="56"/>
    </row>
    <row r="6" spans="1:15" ht="15.75" customHeight="1" x14ac:dyDescent="0.25">
      <c r="E6" s="56" t="s">
        <v>68</v>
      </c>
      <c r="F6" s="56"/>
      <c r="G6" s="56"/>
      <c r="H6" s="56"/>
      <c r="I6" s="56"/>
      <c r="J6" s="56"/>
      <c r="K6" s="56"/>
    </row>
    <row r="7" spans="1:15" ht="10.5" customHeight="1" x14ac:dyDescent="0.25"/>
    <row r="8" spans="1:15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95</v>
      </c>
      <c r="G8" s="61" t="s">
        <v>96</v>
      </c>
      <c r="H8" s="58" t="s">
        <v>9</v>
      </c>
      <c r="I8" s="59"/>
      <c r="J8" s="60"/>
      <c r="K8" s="67" t="s">
        <v>15</v>
      </c>
      <c r="L8" s="68"/>
    </row>
    <row r="9" spans="1:15" s="7" customFormat="1" ht="38.25" customHeight="1" x14ac:dyDescent="0.2">
      <c r="A9" s="57"/>
      <c r="B9" s="57"/>
      <c r="C9" s="57"/>
      <c r="D9" s="57"/>
      <c r="E9" s="57"/>
      <c r="F9" s="62"/>
      <c r="G9" s="62"/>
      <c r="H9" s="6" t="s">
        <v>13</v>
      </c>
      <c r="I9" s="6" t="s">
        <v>6</v>
      </c>
      <c r="J9" s="6" t="s">
        <v>14</v>
      </c>
      <c r="K9" s="69"/>
      <c r="L9" s="70"/>
    </row>
    <row r="10" spans="1:15" s="2" customFormat="1" ht="21.95" customHeight="1" x14ac:dyDescent="0.25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4">
        <v>0</v>
      </c>
      <c r="H10" s="25">
        <f>ROUND((G10*6+F10*4)/10,1)</f>
        <v>0</v>
      </c>
      <c r="I10" s="15" t="str">
        <f>IF(H10&gt;=8.5,"A",IF(H10&gt;=7,"B",IF(H10&gt;=5.5,"C",IF(H10&gt;=4,"D",IF(AND(H10&lt;4,H10&gt;=0),"F",IF(AND(F10="",#REF!="",G10=""),"I",IF(OR(F10&lt;&gt;"",#REF!&lt;&gt;"",G10&lt;&gt;""),"X","R")))))))</f>
        <v>F</v>
      </c>
      <c r="J10" s="17">
        <f t="shared" ref="J10:J17" si="0">IF(I10="A",4,IF(I10="B",3,IF(I10="C",2,IF(I10="D",1,0))))</f>
        <v>0</v>
      </c>
      <c r="K10" s="9" t="str">
        <f t="shared" ref="K10:K17" si="1">IF(I10="A","GIỎI",IF(I10="B","KHÁ",IF(I10="C","TB",IF(I10="D","TB YẾU","KÉM"))))</f>
        <v>KÉM</v>
      </c>
      <c r="L10" s="5" t="str">
        <f t="shared" ref="L10:L17" si="2">IF(OR(H10&lt;4,G10&lt;=2),"KHÔNG ĐẠT","ĐẠT")</f>
        <v>KHÔNG ĐẠT</v>
      </c>
    </row>
    <row r="11" spans="1:15" s="53" customFormat="1" ht="21.95" customHeight="1" x14ac:dyDescent="0.25">
      <c r="A11" s="37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49">
        <v>7</v>
      </c>
      <c r="G11" s="49">
        <v>7</v>
      </c>
      <c r="H11" s="25">
        <f t="shared" ref="H11:H17" si="3">ROUND((G11*6+F11*4)/10,1)</f>
        <v>7</v>
      </c>
      <c r="I11" s="50" t="str">
        <f>IF(H11&gt;=8.5,"A",IF(H11&gt;=7,"B",IF(H11&gt;=5.5,"C",IF(H11&gt;=4,"D",IF(AND(H11&lt;4,H11&gt;=0),"F",IF(AND(F11="",#REF!="",G11=""),"I",IF(OR(F11&lt;&gt;"",#REF!&lt;&gt;"",G11&lt;&gt;""),"X","R")))))))</f>
        <v>B</v>
      </c>
      <c r="J11" s="51">
        <f t="shared" si="0"/>
        <v>3</v>
      </c>
      <c r="K11" s="52" t="str">
        <f t="shared" si="1"/>
        <v>KHÁ</v>
      </c>
      <c r="L11" s="39" t="str">
        <f t="shared" si="2"/>
        <v>ĐẠT</v>
      </c>
    </row>
    <row r="12" spans="1:15" s="2" customFormat="1" ht="21.95" customHeight="1" x14ac:dyDescent="0.25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</v>
      </c>
      <c r="G12" s="14">
        <v>9</v>
      </c>
      <c r="H12" s="25">
        <f t="shared" si="3"/>
        <v>9</v>
      </c>
      <c r="I12" s="15" t="str">
        <f>IF(H12&gt;=8.5,"A",IF(H12&gt;=7,"B",IF(H12&gt;=5.5,"C",IF(H12&gt;=4,"D",IF(AND(H12&lt;4,H12&gt;=0),"F",IF(AND(F12="",#REF!="",G12=""),"I",IF(OR(F12&lt;&gt;"",#REF!&lt;&gt;"",G12&lt;&gt;""),"X","R")))))))</f>
        <v>A</v>
      </c>
      <c r="J12" s="17">
        <f t="shared" si="0"/>
        <v>4</v>
      </c>
      <c r="K12" s="9" t="str">
        <f t="shared" si="1"/>
        <v>GIỎI</v>
      </c>
      <c r="L12" s="5" t="str">
        <f t="shared" si="2"/>
        <v>ĐẠT</v>
      </c>
    </row>
    <row r="13" spans="1:15" s="2" customFormat="1" ht="21.95" customHeight="1" x14ac:dyDescent="0.25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6</v>
      </c>
      <c r="G13" s="14">
        <v>6</v>
      </c>
      <c r="H13" s="25">
        <f t="shared" si="3"/>
        <v>6</v>
      </c>
      <c r="I13" s="15" t="str">
        <f>IF(H13&gt;=8.5,"A",IF(H13&gt;=7,"B",IF(H13&gt;=5.5,"C",IF(H13&gt;=4,"D",IF(AND(H13&lt;4,H13&gt;=0),"F",IF(AND(F13="",#REF!="",G13=""),"I",IF(OR(F13&lt;&gt;"",#REF!&lt;&gt;"",G13&lt;&gt;""),"X","R")))))))</f>
        <v>C</v>
      </c>
      <c r="J13" s="17">
        <f t="shared" si="0"/>
        <v>2</v>
      </c>
      <c r="K13" s="9" t="str">
        <f t="shared" si="1"/>
        <v>TB</v>
      </c>
      <c r="L13" s="5" t="str">
        <f t="shared" si="2"/>
        <v>ĐẠT</v>
      </c>
    </row>
    <row r="14" spans="1:15" s="2" customFormat="1" ht="21.95" customHeight="1" x14ac:dyDescent="0.25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4">
        <v>0</v>
      </c>
      <c r="H14" s="25">
        <f t="shared" si="3"/>
        <v>0</v>
      </c>
      <c r="I14" s="15" t="str">
        <f>IF(H14&gt;=8.5,"A",IF(H14&gt;=7,"B",IF(H14&gt;=5.5,"C",IF(H14&gt;=4,"D",IF(AND(H14&lt;4,H14&gt;=0),"F",IF(AND(F14="",#REF!="",G14=""),"I",IF(OR(F14&lt;&gt;"",#REF!&lt;&gt;"",G14&lt;&gt;""),"X","R")))))))</f>
        <v>F</v>
      </c>
      <c r="J14" s="17">
        <f t="shared" si="0"/>
        <v>0</v>
      </c>
      <c r="K14" s="9" t="str">
        <f t="shared" si="1"/>
        <v>KÉM</v>
      </c>
      <c r="L14" s="5" t="str">
        <f t="shared" si="2"/>
        <v>KHÔNG ĐẠT</v>
      </c>
    </row>
    <row r="15" spans="1:15" s="2" customFormat="1" ht="21.95" customHeight="1" x14ac:dyDescent="0.25">
      <c r="A15" s="10"/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4">
        <v>9</v>
      </c>
      <c r="H15" s="25">
        <f t="shared" si="3"/>
        <v>9</v>
      </c>
      <c r="I15" s="15" t="str">
        <f>IF(H15&gt;=8.5,"A",IF(H15&gt;=7,"B",IF(H15&gt;=5.5,"C",IF(H15&gt;=4,"D",IF(AND(H15&lt;4,H15&gt;=0),"F",IF(AND(F15="",#REF!="",G15=""),"I",IF(OR(F15&lt;&gt;"",#REF!&lt;&gt;"",G15&lt;&gt;""),"X","R")))))))</f>
        <v>A</v>
      </c>
      <c r="J15" s="17">
        <f t="shared" si="0"/>
        <v>4</v>
      </c>
      <c r="K15" s="9" t="str">
        <f t="shared" si="1"/>
        <v>GIỎI</v>
      </c>
      <c r="L15" s="5" t="str">
        <f t="shared" si="2"/>
        <v>ĐẠT</v>
      </c>
    </row>
    <row r="16" spans="1:15" s="2" customFormat="1" ht="21.95" customHeight="1" x14ac:dyDescent="0.25">
      <c r="A16" s="10">
        <v>6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8.5</v>
      </c>
      <c r="G16" s="14">
        <v>8.5</v>
      </c>
      <c r="H16" s="25">
        <f t="shared" si="3"/>
        <v>8.5</v>
      </c>
      <c r="I16" s="15" t="str">
        <f>IF(H16&gt;=8.5,"A",IF(H16&gt;=7,"B",IF(H16&gt;=5.5,"C",IF(H16&gt;=4,"D",IF(AND(H16&lt;4,H16&gt;=0),"F",IF(AND(F16="",#REF!="",G16=""),"I",IF(OR(F16&lt;&gt;"",#REF!&lt;&gt;"",G16&lt;&gt;""),"X","R")))))))</f>
        <v>A</v>
      </c>
      <c r="J16" s="17">
        <f t="shared" si="0"/>
        <v>4</v>
      </c>
      <c r="K16" s="9" t="str">
        <f t="shared" si="1"/>
        <v>GIỎI</v>
      </c>
      <c r="L16" s="5" t="str">
        <f t="shared" si="2"/>
        <v>ĐẠT</v>
      </c>
    </row>
    <row r="17" spans="1:12" s="2" customFormat="1" ht="21.95" customHeight="1" x14ac:dyDescent="0.25">
      <c r="A17" s="10">
        <v>7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</v>
      </c>
      <c r="G17" s="14">
        <v>9</v>
      </c>
      <c r="H17" s="25">
        <f t="shared" si="3"/>
        <v>9</v>
      </c>
      <c r="I17" s="15" t="str">
        <f>IF(H17&gt;=8.5,"A",IF(H17&gt;=7,"B",IF(H17&gt;=5.5,"C",IF(H17&gt;=4,"D",IF(AND(H17&lt;4,H17&gt;=0),"F",IF(AND(F17="",#REF!="",G17=""),"I",IF(OR(F17&lt;&gt;"",#REF!&lt;&gt;"",G17&lt;&gt;""),"X","R")))))))</f>
        <v>A</v>
      </c>
      <c r="J17" s="17">
        <f t="shared" si="0"/>
        <v>4</v>
      </c>
      <c r="K17" s="9" t="str">
        <f t="shared" si="1"/>
        <v>GIỎI</v>
      </c>
      <c r="L17" s="5" t="str">
        <f t="shared" si="2"/>
        <v>ĐẠT</v>
      </c>
    </row>
    <row r="18" spans="1:12" ht="27.75" customHeight="1" x14ac:dyDescent="0.25">
      <c r="B18" s="4" t="s">
        <v>56</v>
      </c>
      <c r="H18" s="71"/>
      <c r="I18" s="71"/>
      <c r="J18" s="71"/>
      <c r="K18" s="71"/>
    </row>
    <row r="19" spans="1:12" ht="19.5" customHeight="1" x14ac:dyDescent="0.25">
      <c r="B19" s="54" t="s">
        <v>53</v>
      </c>
      <c r="C19" s="54"/>
      <c r="D19" s="54"/>
      <c r="E19" s="54" t="s">
        <v>10</v>
      </c>
      <c r="F19" s="54"/>
      <c r="G19" s="54" t="s">
        <v>11</v>
      </c>
      <c r="H19" s="54"/>
      <c r="I19" s="66" t="s">
        <v>55</v>
      </c>
      <c r="J19" s="66"/>
      <c r="K19" s="66"/>
    </row>
    <row r="20" spans="1:12" x14ac:dyDescent="0.25">
      <c r="C20" s="3"/>
    </row>
    <row r="23" spans="1:12" ht="30.75" customHeight="1" x14ac:dyDescent="0.25">
      <c r="B23" s="54" t="s">
        <v>54</v>
      </c>
      <c r="C23" s="54"/>
      <c r="D23" s="11"/>
      <c r="E23" s="54" t="s">
        <v>59</v>
      </c>
      <c r="F23" s="54"/>
      <c r="G23" s="54" t="s">
        <v>57</v>
      </c>
      <c r="H23" s="54"/>
      <c r="I23" s="11" t="s">
        <v>60</v>
      </c>
      <c r="J23" s="11"/>
      <c r="K23" s="11"/>
      <c r="L23" s="11"/>
    </row>
  </sheetData>
  <mergeCells count="24">
    <mergeCell ref="A8:A9"/>
    <mergeCell ref="B8:B9"/>
    <mergeCell ref="C8:D9"/>
    <mergeCell ref="E8:E9"/>
    <mergeCell ref="F8:F9"/>
    <mergeCell ref="E6:K6"/>
    <mergeCell ref="G8:G9"/>
    <mergeCell ref="H8:J8"/>
    <mergeCell ref="K8:L9"/>
    <mergeCell ref="A1:D1"/>
    <mergeCell ref="A2:D2"/>
    <mergeCell ref="E1:O1"/>
    <mergeCell ref="E2:O2"/>
    <mergeCell ref="E3:O3"/>
    <mergeCell ref="E5:K5"/>
    <mergeCell ref="E4:O4"/>
    <mergeCell ref="H18:K18"/>
    <mergeCell ref="E19:F19"/>
    <mergeCell ref="G19:H19"/>
    <mergeCell ref="I19:K19"/>
    <mergeCell ref="B23:C23"/>
    <mergeCell ref="E23:F23"/>
    <mergeCell ref="G23:H23"/>
    <mergeCell ref="B19:D19"/>
  </mergeCells>
  <pageMargins left="0.69" right="0.16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I10" sqref="I10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6.140625" style="1" customWidth="1"/>
    <col min="8" max="8" width="8.140625" style="1" customWidth="1"/>
    <col min="9" max="9" width="7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2" style="1" customWidth="1"/>
    <col min="16" max="16384" width="9.140625" style="1"/>
  </cols>
  <sheetData>
    <row r="1" spans="1:15" x14ac:dyDescent="0.25">
      <c r="A1" s="64" t="s">
        <v>1</v>
      </c>
      <c r="B1" s="64"/>
      <c r="C1" s="64"/>
      <c r="D1" s="64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55" t="s">
        <v>20</v>
      </c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x14ac:dyDescent="0.25">
      <c r="E4" s="54" t="s">
        <v>66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6" t="s">
        <v>69</v>
      </c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E6" s="56" t="s">
        <v>70</v>
      </c>
      <c r="F6" s="56"/>
      <c r="G6" s="56"/>
      <c r="H6" s="56"/>
      <c r="I6" s="56"/>
      <c r="J6" s="56"/>
      <c r="K6" s="56"/>
      <c r="L6" s="56"/>
      <c r="M6" s="56"/>
      <c r="N6" s="56"/>
    </row>
    <row r="7" spans="1:15" ht="10.5" customHeight="1" x14ac:dyDescent="0.25"/>
    <row r="8" spans="1:15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12</v>
      </c>
      <c r="G8" s="58" t="s">
        <v>62</v>
      </c>
      <c r="H8" s="59"/>
      <c r="I8" s="60"/>
      <c r="J8" s="61" t="s">
        <v>63</v>
      </c>
      <c r="K8" s="58" t="s">
        <v>9</v>
      </c>
      <c r="L8" s="59"/>
      <c r="M8" s="60"/>
      <c r="N8" s="67" t="s">
        <v>15</v>
      </c>
      <c r="O8" s="68"/>
    </row>
    <row r="9" spans="1:15" s="7" customFormat="1" ht="41.25" customHeight="1" x14ac:dyDescent="0.2">
      <c r="A9" s="57"/>
      <c r="B9" s="57"/>
      <c r="C9" s="57"/>
      <c r="D9" s="57"/>
      <c r="E9" s="57"/>
      <c r="F9" s="62"/>
      <c r="G9" s="16" t="s">
        <v>52</v>
      </c>
      <c r="H9" s="13" t="s">
        <v>61</v>
      </c>
      <c r="I9" s="6" t="s">
        <v>8</v>
      </c>
      <c r="J9" s="62"/>
      <c r="K9" s="6" t="s">
        <v>13</v>
      </c>
      <c r="L9" s="6" t="s">
        <v>6</v>
      </c>
      <c r="M9" s="6" t="s">
        <v>14</v>
      </c>
      <c r="N9" s="69"/>
      <c r="O9" s="70"/>
    </row>
    <row r="10" spans="1:15" s="2" customFormat="1" ht="21.95" customHeight="1" x14ac:dyDescent="0.25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27">
        <v>7</v>
      </c>
      <c r="G10" s="27">
        <v>6.5</v>
      </c>
      <c r="H10" s="12">
        <v>9.1</v>
      </c>
      <c r="I10" s="12">
        <f>(J10*5+G10*4+F10)/10</f>
        <v>3.3</v>
      </c>
      <c r="J10" s="12">
        <v>0</v>
      </c>
      <c r="K10" s="25">
        <f>(I10*3+H10)/4</f>
        <v>4.75</v>
      </c>
      <c r="L10" s="15" t="str">
        <f t="shared" ref="L10:L17" si="0">IF(K10&gt;=8.5,"A",IF(K10&gt;=7,"B",IF(K10&gt;=5.5,"C",IF(K10&gt;=4,"D",IF(AND(K10&lt;4,K10&gt;=0),"F",IF(AND(F10="",I10="",J10=""),"I",IF(OR(F10&lt;&gt;"",I10&lt;&gt;"",J10&lt;&gt;""),"X","R")))))))</f>
        <v>D</v>
      </c>
      <c r="M10" s="17">
        <f t="shared" ref="M10:M17" si="1">IF(L10="A",4,IF(L10="B",3,IF(L10="C",2,IF(L10="D",1,0))))</f>
        <v>1</v>
      </c>
      <c r="N10" s="9" t="str">
        <f t="shared" ref="N10:N17" si="2">IF(L10="A","GIỎI",IF(L10="B","KHÁ",IF(L10="C","TB",IF(L10="D","TB YẾU","KÉM"))))</f>
        <v>TB YẾU</v>
      </c>
      <c r="O10" s="5" t="str">
        <f t="shared" ref="O10:O17" si="3">IF(OR(K10&lt;4,J10&lt;=2),"KHÔNG ĐẠT","ĐẠT")</f>
        <v>KHÔNG ĐẠT</v>
      </c>
    </row>
    <row r="11" spans="1:15" s="2" customFormat="1" ht="21.95" customHeight="1" x14ac:dyDescent="0.25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27">
        <v>9</v>
      </c>
      <c r="G11" s="27">
        <v>8.5</v>
      </c>
      <c r="H11" s="12">
        <v>8.8000000000000007</v>
      </c>
      <c r="I11" s="12">
        <f t="shared" ref="I11:I17" si="4">(J11*5+G11*4+F11)/10</f>
        <v>4.3</v>
      </c>
      <c r="J11" s="12">
        <v>0</v>
      </c>
      <c r="K11" s="25">
        <f t="shared" ref="K11:K17" si="5">(I11*3+H11)/4</f>
        <v>5.4249999999999998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KHÔNG ĐẠT</v>
      </c>
    </row>
    <row r="12" spans="1:15" s="2" customFormat="1" ht="21.95" customHeight="1" x14ac:dyDescent="0.25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27">
        <v>10</v>
      </c>
      <c r="G12" s="27">
        <v>7</v>
      </c>
      <c r="H12" s="12">
        <v>9.4</v>
      </c>
      <c r="I12" s="12">
        <f t="shared" si="4"/>
        <v>6.8</v>
      </c>
      <c r="J12" s="12">
        <v>6</v>
      </c>
      <c r="K12" s="25">
        <f t="shared" si="5"/>
        <v>7.4499999999999993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95" customHeight="1" x14ac:dyDescent="0.25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27">
        <v>7</v>
      </c>
      <c r="G13" s="27">
        <v>6</v>
      </c>
      <c r="H13" s="12">
        <v>7.5</v>
      </c>
      <c r="I13" s="12">
        <f t="shared" si="4"/>
        <v>3.1</v>
      </c>
      <c r="J13" s="12">
        <v>0</v>
      </c>
      <c r="K13" s="25">
        <f t="shared" si="5"/>
        <v>4.2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KHÔNG ĐẠT</v>
      </c>
    </row>
    <row r="14" spans="1:15" s="2" customFormat="1" ht="21.95" customHeight="1" x14ac:dyDescent="0.25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27">
        <v>5</v>
      </c>
      <c r="G14" s="27">
        <v>1.5</v>
      </c>
      <c r="H14" s="12">
        <v>0</v>
      </c>
      <c r="I14" s="12">
        <f t="shared" si="4"/>
        <v>1.1000000000000001</v>
      </c>
      <c r="J14" s="12">
        <v>0</v>
      </c>
      <c r="K14" s="25">
        <f t="shared" si="5"/>
        <v>0.82500000000000007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95" customHeight="1" x14ac:dyDescent="0.25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27">
        <v>9</v>
      </c>
      <c r="G15" s="27">
        <v>8.5</v>
      </c>
      <c r="H15" s="12">
        <v>9.4</v>
      </c>
      <c r="I15" s="12">
        <f t="shared" si="4"/>
        <v>4.3</v>
      </c>
      <c r="J15" s="12">
        <v>0</v>
      </c>
      <c r="K15" s="25">
        <f t="shared" si="5"/>
        <v>5.5749999999999993</v>
      </c>
      <c r="L15" s="15" t="str">
        <f t="shared" si="0"/>
        <v>C</v>
      </c>
      <c r="M15" s="17">
        <f t="shared" si="1"/>
        <v>2</v>
      </c>
      <c r="N15" s="9" t="str">
        <f t="shared" si="2"/>
        <v>TB</v>
      </c>
      <c r="O15" s="5" t="str">
        <f t="shared" si="3"/>
        <v>KHÔNG ĐẠT</v>
      </c>
    </row>
    <row r="16" spans="1:15" s="2" customFormat="1" ht="21.95" customHeight="1" x14ac:dyDescent="0.25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27">
        <v>8</v>
      </c>
      <c r="G16" s="27">
        <v>7</v>
      </c>
      <c r="H16" s="12">
        <v>8.4</v>
      </c>
      <c r="I16" s="12">
        <f t="shared" si="4"/>
        <v>3.6</v>
      </c>
      <c r="J16" s="12">
        <v>0</v>
      </c>
      <c r="K16" s="25">
        <f t="shared" si="5"/>
        <v>4.8000000000000007</v>
      </c>
      <c r="L16" s="15" t="str">
        <f t="shared" si="0"/>
        <v>D</v>
      </c>
      <c r="M16" s="17">
        <f t="shared" si="1"/>
        <v>1</v>
      </c>
      <c r="N16" s="9" t="str">
        <f t="shared" si="2"/>
        <v>TB YẾU</v>
      </c>
      <c r="O16" s="5" t="str">
        <f t="shared" si="3"/>
        <v>KHÔNG ĐẠT</v>
      </c>
    </row>
    <row r="17" spans="1:15" s="2" customFormat="1" ht="21.95" customHeight="1" x14ac:dyDescent="0.25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27">
        <v>10</v>
      </c>
      <c r="G17" s="27">
        <v>8.5</v>
      </c>
      <c r="H17" s="12">
        <v>9.1</v>
      </c>
      <c r="I17" s="12">
        <f t="shared" si="4"/>
        <v>4.4000000000000004</v>
      </c>
      <c r="J17" s="12">
        <v>0</v>
      </c>
      <c r="K17" s="25">
        <f t="shared" si="5"/>
        <v>5.5750000000000002</v>
      </c>
      <c r="L17" s="15" t="str">
        <f t="shared" si="0"/>
        <v>C</v>
      </c>
      <c r="M17" s="17">
        <f t="shared" si="1"/>
        <v>2</v>
      </c>
      <c r="N17" s="9" t="str">
        <f t="shared" si="2"/>
        <v>TB</v>
      </c>
      <c r="O17" s="5" t="str">
        <f t="shared" si="3"/>
        <v>KHÔNG ĐẠT</v>
      </c>
    </row>
    <row r="18" spans="1:15" ht="16.5" x14ac:dyDescent="0.25">
      <c r="B18" s="4" t="s">
        <v>56</v>
      </c>
      <c r="K18" s="71"/>
      <c r="L18" s="71"/>
      <c r="M18" s="71"/>
      <c r="N18" s="71"/>
    </row>
    <row r="19" spans="1:15" ht="19.5" customHeight="1" x14ac:dyDescent="0.25">
      <c r="B19" s="54" t="s">
        <v>53</v>
      </c>
      <c r="C19" s="54"/>
      <c r="D19" s="54"/>
      <c r="E19" s="54" t="s">
        <v>10</v>
      </c>
      <c r="F19" s="54"/>
      <c r="G19" s="54"/>
      <c r="H19" s="54" t="s">
        <v>11</v>
      </c>
      <c r="I19" s="54"/>
      <c r="J19" s="54"/>
      <c r="K19" s="26"/>
      <c r="L19" s="66" t="s">
        <v>55</v>
      </c>
      <c r="M19" s="66"/>
      <c r="N19" s="66"/>
    </row>
    <row r="20" spans="1:15" x14ac:dyDescent="0.25">
      <c r="C20" s="3"/>
    </row>
    <row r="23" spans="1:15" ht="30.75" customHeight="1" x14ac:dyDescent="0.25">
      <c r="B23" s="54" t="s">
        <v>54</v>
      </c>
      <c r="C23" s="54"/>
      <c r="D23" s="11"/>
      <c r="E23" s="54" t="s">
        <v>59</v>
      </c>
      <c r="F23" s="54"/>
      <c r="G23" s="54"/>
      <c r="H23" s="54" t="s">
        <v>57</v>
      </c>
      <c r="I23" s="54"/>
      <c r="J23" s="54"/>
      <c r="K23" s="11"/>
      <c r="L23" s="11" t="s">
        <v>60</v>
      </c>
      <c r="M23" s="11"/>
      <c r="N23" s="11"/>
    </row>
    <row r="24" spans="1:15" ht="24.75" customHeight="1" x14ac:dyDescent="0.25"/>
  </sheetData>
  <mergeCells count="25"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  <mergeCell ref="A1:D1"/>
    <mergeCell ref="E1:N1"/>
    <mergeCell ref="A2:D2"/>
    <mergeCell ref="E2:N2"/>
    <mergeCell ref="K8:M8"/>
    <mergeCell ref="A8:A9"/>
    <mergeCell ref="B8:B9"/>
    <mergeCell ref="E4:N4"/>
    <mergeCell ref="E5:N5"/>
    <mergeCell ref="E6:N6"/>
    <mergeCell ref="E3:N3"/>
    <mergeCell ref="F8:F9"/>
    <mergeCell ref="G8:I8"/>
    <mergeCell ref="C8:D9"/>
    <mergeCell ref="E8:E9"/>
    <mergeCell ref="J8:J9"/>
  </mergeCells>
  <phoneticPr fontId="11" type="noConversion"/>
  <pageMargins left="0.48" right="0.42" top="0.49" bottom="0.31" header="0.18" footer="0.2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100" workbookViewId="0">
      <selection activeCell="H10" sqref="H10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11.140625" style="1" customWidth="1"/>
    <col min="8" max="8" width="8.7109375" style="1" customWidth="1"/>
    <col min="9" max="9" width="6" style="8" customWidth="1"/>
    <col min="10" max="10" width="7.7109375" style="8" customWidth="1"/>
    <col min="11" max="11" width="8" style="1" customWidth="1"/>
    <col min="12" max="12" width="12" style="1" customWidth="1"/>
    <col min="13" max="16384" width="9.140625" style="1"/>
  </cols>
  <sheetData>
    <row r="1" spans="1:12" x14ac:dyDescent="0.25">
      <c r="A1" s="64" t="s">
        <v>1</v>
      </c>
      <c r="B1" s="64"/>
      <c r="C1" s="64"/>
      <c r="D1" s="64"/>
      <c r="E1" s="54" t="s">
        <v>7</v>
      </c>
      <c r="F1" s="54"/>
      <c r="G1" s="54"/>
      <c r="H1" s="54"/>
      <c r="I1" s="54"/>
      <c r="J1" s="54"/>
      <c r="K1" s="54"/>
    </row>
    <row r="2" spans="1:12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</row>
    <row r="3" spans="1:12" ht="20.25" customHeight="1" x14ac:dyDescent="0.25">
      <c r="E3" s="55" t="s">
        <v>20</v>
      </c>
      <c r="F3" s="55"/>
      <c r="G3" s="55"/>
      <c r="H3" s="55"/>
      <c r="I3" s="55"/>
      <c r="J3" s="55"/>
      <c r="K3" s="55"/>
    </row>
    <row r="4" spans="1:12" ht="18.75" customHeight="1" x14ac:dyDescent="0.25">
      <c r="E4" s="54" t="s">
        <v>66</v>
      </c>
      <c r="F4" s="54"/>
      <c r="G4" s="54"/>
      <c r="H4" s="54"/>
      <c r="I4" s="54"/>
      <c r="J4" s="54"/>
      <c r="K4" s="54"/>
    </row>
    <row r="5" spans="1:12" ht="18.75" customHeight="1" x14ac:dyDescent="0.25">
      <c r="E5" s="56" t="s">
        <v>71</v>
      </c>
      <c r="F5" s="56"/>
      <c r="G5" s="56"/>
      <c r="H5" s="56"/>
      <c r="I5" s="56"/>
      <c r="J5" s="56"/>
      <c r="K5" s="56"/>
    </row>
    <row r="6" spans="1:12" ht="15.75" customHeight="1" x14ac:dyDescent="0.25">
      <c r="E6" s="56" t="s">
        <v>72</v>
      </c>
      <c r="F6" s="56"/>
      <c r="G6" s="56"/>
      <c r="H6" s="56"/>
      <c r="I6" s="56"/>
      <c r="J6" s="56"/>
      <c r="K6" s="56"/>
    </row>
    <row r="7" spans="1:12" ht="10.5" customHeight="1" x14ac:dyDescent="0.25"/>
    <row r="8" spans="1:12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95</v>
      </c>
      <c r="G8" s="61" t="s">
        <v>94</v>
      </c>
      <c r="H8" s="58" t="s">
        <v>9</v>
      </c>
      <c r="I8" s="59"/>
      <c r="J8" s="60"/>
      <c r="K8" s="67" t="s">
        <v>15</v>
      </c>
      <c r="L8" s="68"/>
    </row>
    <row r="9" spans="1:12" s="7" customFormat="1" ht="38.25" customHeight="1" x14ac:dyDescent="0.2">
      <c r="A9" s="57"/>
      <c r="B9" s="57"/>
      <c r="C9" s="57"/>
      <c r="D9" s="57"/>
      <c r="E9" s="57"/>
      <c r="F9" s="62"/>
      <c r="G9" s="62"/>
      <c r="H9" s="6" t="s">
        <v>13</v>
      </c>
      <c r="I9" s="6" t="s">
        <v>6</v>
      </c>
      <c r="J9" s="6" t="s">
        <v>14</v>
      </c>
      <c r="K9" s="69"/>
      <c r="L9" s="70"/>
    </row>
    <row r="10" spans="1:12" s="2" customFormat="1" ht="21.95" customHeight="1" x14ac:dyDescent="0.25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3</v>
      </c>
      <c r="G10" s="12">
        <v>0</v>
      </c>
      <c r="H10" s="25">
        <f>ROUND((G10*6+F10*4)/10,1)</f>
        <v>1.2</v>
      </c>
      <c r="I10" s="15" t="str">
        <f>IF(H10&gt;=8.5,"A",IF(H10&gt;=7,"B",IF(H10&gt;=5.5,"C",IF(H10&gt;=4,"D",IF(AND(H10&lt;4,H10&gt;=0),"F",IF(AND(F10="",#REF!="",G10=""),"I",IF(OR(F10&lt;&gt;"",#REF!&lt;&gt;"",G10&lt;&gt;""),"X","R")))))))</f>
        <v>F</v>
      </c>
      <c r="J10" s="17">
        <f t="shared" ref="J10:J17" si="0">IF(I10="A",4,IF(I10="B",3,IF(I10="C",2,IF(I10="D",1,0))))</f>
        <v>0</v>
      </c>
      <c r="K10" s="9" t="str">
        <f t="shared" ref="K10:K17" si="1">IF(I10="A","GIỎI",IF(I10="B","KHÁ",IF(I10="C","TB",IF(I10="D","TB YẾU","KÉM"))))</f>
        <v>KÉM</v>
      </c>
      <c r="L10" s="5" t="str">
        <f t="shared" ref="L10:L17" si="2">IF(OR(H10&lt;4,G10&lt;=2),"KHÔNG ĐẠT","ĐẠT")</f>
        <v>KHÔNG ĐẠT</v>
      </c>
    </row>
    <row r="11" spans="1:12" s="2" customFormat="1" ht="21.95" customHeight="1" x14ac:dyDescent="0.25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7</v>
      </c>
      <c r="G11" s="12">
        <v>7</v>
      </c>
      <c r="H11" s="25">
        <f t="shared" ref="H11:H17" si="3">ROUND((G11*6+F11*4)/10,1)</f>
        <v>7</v>
      </c>
      <c r="I11" s="15" t="str">
        <f>IF(H11&gt;=8.5,"A",IF(H11&gt;=7,"B",IF(H11&gt;=5.5,"C",IF(H11&gt;=4,"D",IF(AND(H11&lt;4,H11&gt;=0),"F",IF(AND(F11="",#REF!="",G11=""),"I",IF(OR(F11&lt;&gt;"",#REF!&lt;&gt;"",G11&lt;&gt;""),"X","R")))))))</f>
        <v>B</v>
      </c>
      <c r="J11" s="17">
        <f t="shared" si="0"/>
        <v>3</v>
      </c>
      <c r="K11" s="9" t="str">
        <f t="shared" si="1"/>
        <v>KHÁ</v>
      </c>
      <c r="L11" s="5" t="str">
        <f t="shared" si="2"/>
        <v>ĐẠT</v>
      </c>
    </row>
    <row r="12" spans="1:12" s="2" customFormat="1" ht="21.95" customHeight="1" x14ac:dyDescent="0.25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9.5</v>
      </c>
      <c r="G12" s="12">
        <v>9</v>
      </c>
      <c r="H12" s="25">
        <f t="shared" si="3"/>
        <v>9.1999999999999993</v>
      </c>
      <c r="I12" s="15" t="str">
        <f>IF(H12&gt;=8.5,"A",IF(H12&gt;=7,"B",IF(H12&gt;=5.5,"C",IF(H12&gt;=4,"D",IF(AND(H12&lt;4,H12&gt;=0),"F",IF(AND(F12="",#REF!="",G12=""),"I",IF(OR(F12&lt;&gt;"",#REF!&lt;&gt;"",G12&lt;&gt;""),"X","R")))))))</f>
        <v>A</v>
      </c>
      <c r="J12" s="17">
        <f t="shared" si="0"/>
        <v>4</v>
      </c>
      <c r="K12" s="9" t="str">
        <f t="shared" si="1"/>
        <v>GIỎI</v>
      </c>
      <c r="L12" s="5" t="str">
        <f t="shared" si="2"/>
        <v>ĐẠT</v>
      </c>
    </row>
    <row r="13" spans="1:12" s="2" customFormat="1" ht="21.95" customHeight="1" x14ac:dyDescent="0.25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2</v>
      </c>
      <c r="G13" s="12">
        <v>0</v>
      </c>
      <c r="H13" s="25">
        <f t="shared" si="3"/>
        <v>0.8</v>
      </c>
      <c r="I13" s="15" t="str">
        <f>IF(H13&gt;=8.5,"A",IF(H13&gt;=7,"B",IF(H13&gt;=5.5,"C",IF(H13&gt;=4,"D",IF(AND(H13&lt;4,H13&gt;=0),"F",IF(AND(F13="",#REF!="",G13=""),"I",IF(OR(F13&lt;&gt;"",#REF!&lt;&gt;"",G13&lt;&gt;""),"X","R")))))))</f>
        <v>F</v>
      </c>
      <c r="J13" s="17">
        <f t="shared" si="0"/>
        <v>0</v>
      </c>
      <c r="K13" s="9" t="str">
        <f t="shared" si="1"/>
        <v>KÉM</v>
      </c>
      <c r="L13" s="5" t="str">
        <f t="shared" si="2"/>
        <v>KHÔNG ĐẠT</v>
      </c>
    </row>
    <row r="14" spans="1:12" s="2" customFormat="1" ht="21.95" customHeight="1" x14ac:dyDescent="0.25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25">
        <f t="shared" si="3"/>
        <v>0</v>
      </c>
      <c r="I14" s="15" t="str">
        <f>IF(H14&gt;=8.5,"A",IF(H14&gt;=7,"B",IF(H14&gt;=5.5,"C",IF(H14&gt;=4,"D",IF(AND(H14&lt;4,H14&gt;=0),"F",IF(AND(F14="",#REF!="",G14=""),"I",IF(OR(F14&lt;&gt;"",#REF!&lt;&gt;"",G14&lt;&gt;""),"X","R")))))))</f>
        <v>F</v>
      </c>
      <c r="J14" s="17">
        <f t="shared" si="0"/>
        <v>0</v>
      </c>
      <c r="K14" s="9" t="str">
        <f t="shared" si="1"/>
        <v>KÉM</v>
      </c>
      <c r="L14" s="5" t="str">
        <f t="shared" si="2"/>
        <v>KHÔNG ĐẠT</v>
      </c>
    </row>
    <row r="15" spans="1:12" s="2" customFormat="1" ht="21.95" customHeight="1" x14ac:dyDescent="0.25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2">
        <v>8.5</v>
      </c>
      <c r="H15" s="25">
        <f t="shared" si="3"/>
        <v>8.6999999999999993</v>
      </c>
      <c r="I15" s="15" t="str">
        <f>IF(H15&gt;=8.5,"A",IF(H15&gt;=7,"B",IF(H15&gt;=5.5,"C",IF(H15&gt;=4,"D",IF(AND(H15&lt;4,H15&gt;=0),"F",IF(AND(F15="",#REF!="",G15=""),"I",IF(OR(F15&lt;&gt;"",#REF!&lt;&gt;"",G15&lt;&gt;""),"X","R")))))))</f>
        <v>A</v>
      </c>
      <c r="J15" s="17">
        <f t="shared" si="0"/>
        <v>4</v>
      </c>
      <c r="K15" s="9" t="str">
        <f t="shared" si="1"/>
        <v>GIỎI</v>
      </c>
      <c r="L15" s="5" t="str">
        <f t="shared" si="2"/>
        <v>ĐẠT</v>
      </c>
    </row>
    <row r="16" spans="1:12" s="2" customFormat="1" ht="21.95" customHeight="1" x14ac:dyDescent="0.25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9</v>
      </c>
      <c r="G16" s="12">
        <v>7</v>
      </c>
      <c r="H16" s="25">
        <f t="shared" si="3"/>
        <v>7.8</v>
      </c>
      <c r="I16" s="15" t="str">
        <f>IF(H16&gt;=8.5,"A",IF(H16&gt;=7,"B",IF(H16&gt;=5.5,"C",IF(H16&gt;=4,"D",IF(AND(H16&lt;4,H16&gt;=0),"F",IF(AND(F16="",#REF!="",G16=""),"I",IF(OR(F16&lt;&gt;"",#REF!&lt;&gt;"",G16&lt;&gt;""),"X","R")))))))</f>
        <v>B</v>
      </c>
      <c r="J16" s="17">
        <f t="shared" si="0"/>
        <v>3</v>
      </c>
      <c r="K16" s="9" t="str">
        <f t="shared" si="1"/>
        <v>KHÁ</v>
      </c>
      <c r="L16" s="5" t="str">
        <f t="shared" si="2"/>
        <v>ĐẠT</v>
      </c>
    </row>
    <row r="17" spans="1:12" s="2" customFormat="1" ht="21.95" customHeight="1" x14ac:dyDescent="0.25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9.5</v>
      </c>
      <c r="G17" s="12">
        <v>7</v>
      </c>
      <c r="H17" s="25">
        <f t="shared" si="3"/>
        <v>8</v>
      </c>
      <c r="I17" s="15" t="str">
        <f>IF(H17&gt;=8.5,"A",IF(H17&gt;=7,"B",IF(H17&gt;=5.5,"C",IF(H17&gt;=4,"D",IF(AND(H17&lt;4,H17&gt;=0),"F",IF(AND(F17="",#REF!="",G17=""),"I",IF(OR(F17&lt;&gt;"",#REF!&lt;&gt;"",G17&lt;&gt;""),"X","R")))))))</f>
        <v>B</v>
      </c>
      <c r="J17" s="17">
        <f t="shared" si="0"/>
        <v>3</v>
      </c>
      <c r="K17" s="9" t="str">
        <f t="shared" si="1"/>
        <v>KHÁ</v>
      </c>
      <c r="L17" s="5" t="str">
        <f t="shared" si="2"/>
        <v>ĐẠT</v>
      </c>
    </row>
    <row r="18" spans="1:12" ht="16.5" x14ac:dyDescent="0.25">
      <c r="B18" s="4" t="s">
        <v>56</v>
      </c>
      <c r="H18" s="71"/>
      <c r="I18" s="71"/>
      <c r="J18" s="71"/>
      <c r="K18" s="71"/>
    </row>
    <row r="19" spans="1:12" ht="19.5" customHeight="1" x14ac:dyDescent="0.25">
      <c r="B19" s="54" t="s">
        <v>53</v>
      </c>
      <c r="C19" s="54"/>
      <c r="D19" s="54"/>
      <c r="E19" s="54" t="s">
        <v>10</v>
      </c>
      <c r="F19" s="54"/>
      <c r="G19" s="26"/>
      <c r="H19" s="26"/>
      <c r="I19" s="66" t="s">
        <v>55</v>
      </c>
      <c r="J19" s="66"/>
      <c r="K19" s="66"/>
    </row>
    <row r="20" spans="1:12" x14ac:dyDescent="0.25">
      <c r="C20" s="3"/>
    </row>
    <row r="23" spans="1:12" ht="30.75" customHeight="1" x14ac:dyDescent="0.25">
      <c r="B23" s="54" t="s">
        <v>54</v>
      </c>
      <c r="C23" s="54"/>
      <c r="D23" s="11"/>
      <c r="E23" s="54" t="s">
        <v>59</v>
      </c>
      <c r="F23" s="54"/>
      <c r="G23" s="26"/>
      <c r="H23" s="11"/>
      <c r="I23" s="11" t="s">
        <v>60</v>
      </c>
      <c r="J23" s="11"/>
      <c r="K23" s="11"/>
    </row>
    <row r="24" spans="1:12" ht="24.75" customHeight="1" x14ac:dyDescent="0.25"/>
  </sheetData>
  <mergeCells count="22">
    <mergeCell ref="B23:C23"/>
    <mergeCell ref="E23:F23"/>
    <mergeCell ref="A1:D1"/>
    <mergeCell ref="E1:K1"/>
    <mergeCell ref="A2:D2"/>
    <mergeCell ref="E2:K2"/>
    <mergeCell ref="E3:K3"/>
    <mergeCell ref="A8:A9"/>
    <mergeCell ref="B8:B9"/>
    <mergeCell ref="C8:D9"/>
    <mergeCell ref="B19:D19"/>
    <mergeCell ref="E19:F19"/>
    <mergeCell ref="I19:K19"/>
    <mergeCell ref="F8:F9"/>
    <mergeCell ref="G8:G9"/>
    <mergeCell ref="H18:K18"/>
    <mergeCell ref="E4:K4"/>
    <mergeCell ref="E5:K5"/>
    <mergeCell ref="E6:K6"/>
    <mergeCell ref="K8:L9"/>
    <mergeCell ref="E8:E9"/>
    <mergeCell ref="H8:J8"/>
  </mergeCells>
  <phoneticPr fontId="2" type="noConversion"/>
  <pageMargins left="1.03" right="0.3" top="0.51" bottom="0.31" header="0.27" footer="0.26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0" sqref="K10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7.28515625" style="1" customWidth="1"/>
    <col min="8" max="8" width="6.42578125" style="1" customWidth="1"/>
    <col min="9" max="9" width="7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2" style="1" customWidth="1"/>
    <col min="16" max="16384" width="9.140625" style="1"/>
  </cols>
  <sheetData>
    <row r="1" spans="1:16" x14ac:dyDescent="0.25">
      <c r="A1" s="64" t="s">
        <v>1</v>
      </c>
      <c r="B1" s="64"/>
      <c r="C1" s="64"/>
      <c r="D1" s="64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6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54"/>
      <c r="M2" s="54"/>
      <c r="N2" s="54"/>
    </row>
    <row r="3" spans="1:16" ht="20.25" customHeight="1" x14ac:dyDescent="0.25">
      <c r="E3" s="55" t="s">
        <v>20</v>
      </c>
      <c r="F3" s="55"/>
      <c r="G3" s="55"/>
      <c r="H3" s="55"/>
      <c r="I3" s="55"/>
      <c r="J3" s="55"/>
      <c r="K3" s="55"/>
      <c r="L3" s="55"/>
      <c r="M3" s="55"/>
      <c r="N3" s="55"/>
    </row>
    <row r="4" spans="1:16" ht="18.75" customHeight="1" x14ac:dyDescent="0.25">
      <c r="E4" s="54" t="s">
        <v>66</v>
      </c>
      <c r="F4" s="54"/>
      <c r="G4" s="54"/>
      <c r="H4" s="54"/>
      <c r="I4" s="54"/>
      <c r="J4" s="54"/>
      <c r="K4" s="54"/>
      <c r="L4" s="54"/>
      <c r="M4" s="54"/>
      <c r="N4" s="54"/>
    </row>
    <row r="5" spans="1:16" ht="18.75" customHeight="1" x14ac:dyDescent="0.25">
      <c r="E5" s="56" t="s">
        <v>73</v>
      </c>
      <c r="F5" s="56"/>
      <c r="G5" s="56"/>
      <c r="H5" s="56"/>
      <c r="I5" s="56"/>
      <c r="J5" s="56"/>
      <c r="K5" s="56"/>
      <c r="L5" s="56"/>
      <c r="M5" s="56"/>
      <c r="N5" s="56"/>
    </row>
    <row r="6" spans="1:16" ht="15.75" customHeight="1" x14ac:dyDescent="0.25">
      <c r="E6" s="56" t="s">
        <v>74</v>
      </c>
      <c r="F6" s="56"/>
      <c r="G6" s="56"/>
      <c r="H6" s="56"/>
      <c r="I6" s="56"/>
      <c r="J6" s="56"/>
      <c r="K6" s="56"/>
      <c r="L6" s="56"/>
      <c r="M6" s="56"/>
      <c r="N6" s="56"/>
    </row>
    <row r="7" spans="1:16" ht="10.5" customHeight="1" x14ac:dyDescent="0.25"/>
    <row r="8" spans="1:16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12</v>
      </c>
      <c r="G8" s="58" t="s">
        <v>18</v>
      </c>
      <c r="H8" s="59"/>
      <c r="I8" s="60"/>
      <c r="J8" s="61" t="s">
        <v>19</v>
      </c>
      <c r="K8" s="58" t="s">
        <v>9</v>
      </c>
      <c r="L8" s="59"/>
      <c r="M8" s="60"/>
      <c r="N8" s="67" t="s">
        <v>15</v>
      </c>
      <c r="O8" s="68"/>
    </row>
    <row r="9" spans="1:16" s="7" customFormat="1" ht="31.5" customHeight="1" x14ac:dyDescent="0.2">
      <c r="A9" s="57"/>
      <c r="B9" s="57"/>
      <c r="C9" s="57"/>
      <c r="D9" s="57"/>
      <c r="E9" s="57"/>
      <c r="F9" s="62"/>
      <c r="G9" s="16" t="s">
        <v>52</v>
      </c>
      <c r="H9" s="13" t="s">
        <v>51</v>
      </c>
      <c r="I9" s="6" t="s">
        <v>8</v>
      </c>
      <c r="J9" s="62"/>
      <c r="K9" s="6" t="s">
        <v>13</v>
      </c>
      <c r="L9" s="6" t="s">
        <v>6</v>
      </c>
      <c r="M9" s="6" t="s">
        <v>14</v>
      </c>
      <c r="N9" s="69"/>
      <c r="O9" s="70"/>
    </row>
    <row r="10" spans="1:16" s="2" customFormat="1" ht="21.95" customHeight="1" x14ac:dyDescent="0.25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2">
        <v>0</v>
      </c>
      <c r="H10" s="12">
        <v>0</v>
      </c>
      <c r="I10" s="12">
        <f>(H10+G10)/2</f>
        <v>0</v>
      </c>
      <c r="J10" s="12">
        <v>0</v>
      </c>
      <c r="K10" s="25">
        <f>ROUND((J10*7+I10*2+F10)/10,1)</f>
        <v>0</v>
      </c>
      <c r="L10" s="15" t="str">
        <f t="shared" ref="L10:L17" si="0">IF(K10&gt;=8.5,"A",IF(K10&gt;=7,"B",IF(K10&gt;=5.5,"C",IF(K10&gt;=4,"D",IF(AND(K10&lt;4,K10&gt;=0),"F",IF(AND(F10="",I10="",J10=""),"I",IF(OR(F10&lt;&gt;"",I10&lt;&gt;"",J10&lt;&gt;""),"X","R")))))))</f>
        <v>F</v>
      </c>
      <c r="M10" s="17">
        <f t="shared" ref="M10:M17" si="1">IF(L10="A",4,IF(L10="B",3,IF(L10="C",2,IF(L10="D",1,0))))</f>
        <v>0</v>
      </c>
      <c r="N10" s="9" t="str">
        <f t="shared" ref="N10:N17" si="2">IF(L10="A","GIỎI",IF(L10="B","KHÁ",IF(L10="C","TB",IF(L10="D","TB YẾU","KÉM"))))</f>
        <v>KÉM</v>
      </c>
      <c r="O10" s="5" t="str">
        <f t="shared" ref="O10:O17" si="3">IF(OR(K10&lt;4,J10&lt;=2),"KHÔNG ĐẠT","ĐẠT")</f>
        <v>KHÔNG ĐẠT</v>
      </c>
    </row>
    <row r="11" spans="1:16" s="2" customFormat="1" ht="21.95" customHeight="1" x14ac:dyDescent="0.25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2">
        <v>4</v>
      </c>
      <c r="H11" s="12">
        <v>8</v>
      </c>
      <c r="I11" s="12">
        <f t="shared" ref="I11:I17" si="4">(H11+G11)/2</f>
        <v>6</v>
      </c>
      <c r="J11" s="12">
        <v>3.5</v>
      </c>
      <c r="K11" s="25">
        <f t="shared" ref="K11:K17" si="5">ROUND((J11*7+I11*2+F11)/10,1)</f>
        <v>4.5999999999999996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ĐẠT</v>
      </c>
    </row>
    <row r="12" spans="1:16" s="2" customFormat="1" ht="21.95" customHeight="1" x14ac:dyDescent="0.25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8</v>
      </c>
      <c r="H12" s="12">
        <v>9</v>
      </c>
      <c r="I12" s="12">
        <f t="shared" si="4"/>
        <v>8.5</v>
      </c>
      <c r="J12" s="12">
        <v>6.5</v>
      </c>
      <c r="K12" s="25">
        <f t="shared" si="5"/>
        <v>7.3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6" s="2" customFormat="1" ht="21.95" customHeight="1" x14ac:dyDescent="0.25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9</v>
      </c>
      <c r="G13" s="12">
        <v>3.5</v>
      </c>
      <c r="H13" s="12">
        <v>7</v>
      </c>
      <c r="I13" s="12">
        <f t="shared" si="4"/>
        <v>5.25</v>
      </c>
      <c r="J13" s="12">
        <v>0</v>
      </c>
      <c r="K13" s="25">
        <f t="shared" si="5"/>
        <v>2</v>
      </c>
      <c r="L13" s="15" t="str">
        <f t="shared" si="0"/>
        <v>F</v>
      </c>
      <c r="M13" s="17">
        <f t="shared" si="1"/>
        <v>0</v>
      </c>
      <c r="N13" s="9" t="str">
        <f t="shared" si="2"/>
        <v>KÉM</v>
      </c>
      <c r="O13" s="5" t="str">
        <f t="shared" si="3"/>
        <v>KHÔNG ĐẠT</v>
      </c>
    </row>
    <row r="14" spans="1:16" s="2" customFormat="1" ht="21.95" customHeight="1" x14ac:dyDescent="0.25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  <c r="P14" s="2" t="s">
        <v>58</v>
      </c>
    </row>
    <row r="15" spans="1:16" s="2" customFormat="1" ht="21.95" customHeight="1" x14ac:dyDescent="0.25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10</v>
      </c>
      <c r="G15" s="12">
        <v>8.6</v>
      </c>
      <c r="H15" s="12">
        <v>9</v>
      </c>
      <c r="I15" s="12">
        <f t="shared" si="4"/>
        <v>8.8000000000000007</v>
      </c>
      <c r="J15" s="12">
        <v>0</v>
      </c>
      <c r="K15" s="25">
        <f t="shared" si="5"/>
        <v>2.8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6" s="2" customFormat="1" ht="21.95" customHeight="1" x14ac:dyDescent="0.25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10</v>
      </c>
      <c r="G16" s="12">
        <v>8.1</v>
      </c>
      <c r="H16" s="12">
        <v>9</v>
      </c>
      <c r="I16" s="12">
        <f t="shared" si="4"/>
        <v>8.5500000000000007</v>
      </c>
      <c r="J16" s="12">
        <v>0</v>
      </c>
      <c r="K16" s="25">
        <f t="shared" si="5"/>
        <v>2.7</v>
      </c>
      <c r="L16" s="15" t="str">
        <f t="shared" si="0"/>
        <v>F</v>
      </c>
      <c r="M16" s="17">
        <f t="shared" si="1"/>
        <v>0</v>
      </c>
      <c r="N16" s="9" t="str">
        <f t="shared" si="2"/>
        <v>KÉM</v>
      </c>
      <c r="O16" s="5" t="str">
        <f t="shared" si="3"/>
        <v>KHÔNG ĐẠT</v>
      </c>
    </row>
    <row r="17" spans="1:15" s="2" customFormat="1" ht="21.95" customHeight="1" x14ac:dyDescent="0.25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2">
        <v>6</v>
      </c>
      <c r="H17" s="12">
        <v>9</v>
      </c>
      <c r="I17" s="12">
        <f t="shared" si="4"/>
        <v>7.5</v>
      </c>
      <c r="J17" s="12">
        <v>0</v>
      </c>
      <c r="K17" s="25">
        <f t="shared" si="5"/>
        <v>2.5</v>
      </c>
      <c r="L17" s="15" t="str">
        <f t="shared" si="0"/>
        <v>F</v>
      </c>
      <c r="M17" s="17">
        <f t="shared" si="1"/>
        <v>0</v>
      </c>
      <c r="N17" s="9" t="str">
        <f t="shared" si="2"/>
        <v>KÉM</v>
      </c>
      <c r="O17" s="5" t="str">
        <f t="shared" si="3"/>
        <v>KHÔNG ĐẠT</v>
      </c>
    </row>
    <row r="18" spans="1:15" ht="16.5" x14ac:dyDescent="0.25">
      <c r="B18" s="4" t="s">
        <v>56</v>
      </c>
      <c r="K18" s="71"/>
      <c r="L18" s="71"/>
      <c r="M18" s="71"/>
      <c r="N18" s="71"/>
    </row>
    <row r="19" spans="1:15" ht="19.5" customHeight="1" x14ac:dyDescent="0.25">
      <c r="B19" s="54" t="s">
        <v>53</v>
      </c>
      <c r="C19" s="54"/>
      <c r="D19" s="54"/>
      <c r="E19" s="54" t="s">
        <v>10</v>
      </c>
      <c r="F19" s="54"/>
      <c r="G19" s="54"/>
      <c r="H19" s="54" t="s">
        <v>11</v>
      </c>
      <c r="I19" s="54"/>
      <c r="J19" s="54"/>
      <c r="K19" s="26"/>
      <c r="L19" s="66" t="s">
        <v>55</v>
      </c>
      <c r="M19" s="66"/>
      <c r="N19" s="66"/>
    </row>
    <row r="20" spans="1:15" x14ac:dyDescent="0.25">
      <c r="C20" s="3"/>
    </row>
    <row r="23" spans="1:15" ht="30.75" customHeight="1" x14ac:dyDescent="0.25">
      <c r="B23" s="54" t="s">
        <v>54</v>
      </c>
      <c r="C23" s="54"/>
      <c r="D23" s="11"/>
      <c r="E23" s="54" t="s">
        <v>59</v>
      </c>
      <c r="F23" s="54"/>
      <c r="G23" s="54"/>
      <c r="H23" s="54" t="s">
        <v>57</v>
      </c>
      <c r="I23" s="54"/>
      <c r="J23" s="54"/>
      <c r="K23" s="11"/>
      <c r="L23" s="11" t="s">
        <v>60</v>
      </c>
      <c r="M23" s="11"/>
      <c r="N23" s="11"/>
    </row>
    <row r="24" spans="1:15" ht="24.75" customHeight="1" x14ac:dyDescent="0.25"/>
  </sheetData>
  <mergeCells count="25"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54" right="0.47" top="0.45" bottom="0.53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J18" sqref="J18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7.28515625" style="1" customWidth="1"/>
    <col min="8" max="8" width="6.42578125" style="1" customWidth="1"/>
    <col min="9" max="9" width="7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2" style="1" customWidth="1"/>
    <col min="16" max="16384" width="9.140625" style="1"/>
  </cols>
  <sheetData>
    <row r="1" spans="1:15" x14ac:dyDescent="0.25">
      <c r="A1" s="64" t="s">
        <v>1</v>
      </c>
      <c r="B1" s="64"/>
      <c r="C1" s="64"/>
      <c r="D1" s="64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55" t="s">
        <v>20</v>
      </c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x14ac:dyDescent="0.25">
      <c r="E4" s="54" t="s">
        <v>66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6" t="s">
        <v>75</v>
      </c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E6" s="56" t="s">
        <v>76</v>
      </c>
      <c r="F6" s="56"/>
      <c r="G6" s="56"/>
      <c r="H6" s="56"/>
      <c r="I6" s="56"/>
      <c r="J6" s="56"/>
      <c r="K6" s="56"/>
      <c r="L6" s="56"/>
      <c r="M6" s="56"/>
      <c r="N6" s="56"/>
    </row>
    <row r="7" spans="1:15" ht="10.5" customHeight="1" x14ac:dyDescent="0.25"/>
    <row r="8" spans="1:15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12</v>
      </c>
      <c r="G8" s="58" t="s">
        <v>18</v>
      </c>
      <c r="H8" s="59"/>
      <c r="I8" s="60"/>
      <c r="J8" s="61" t="s">
        <v>19</v>
      </c>
      <c r="K8" s="58" t="s">
        <v>9</v>
      </c>
      <c r="L8" s="59"/>
      <c r="M8" s="60"/>
      <c r="N8" s="67" t="s">
        <v>15</v>
      </c>
      <c r="O8" s="68"/>
    </row>
    <row r="9" spans="1:15" s="7" customFormat="1" ht="31.5" customHeight="1" x14ac:dyDescent="0.2">
      <c r="A9" s="57"/>
      <c r="B9" s="57"/>
      <c r="C9" s="57"/>
      <c r="D9" s="57"/>
      <c r="E9" s="57"/>
      <c r="F9" s="62"/>
      <c r="G9" s="16" t="s">
        <v>52</v>
      </c>
      <c r="H9" s="13" t="s">
        <v>51</v>
      </c>
      <c r="I9" s="6" t="s">
        <v>8</v>
      </c>
      <c r="J9" s="62"/>
      <c r="K9" s="6" t="s">
        <v>13</v>
      </c>
      <c r="L9" s="6" t="s">
        <v>6</v>
      </c>
      <c r="M9" s="6" t="s">
        <v>14</v>
      </c>
      <c r="N9" s="69"/>
      <c r="O9" s="70"/>
    </row>
    <row r="10" spans="1:15" s="2" customFormat="1" ht="21.95" customHeight="1" x14ac:dyDescent="0.25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5</v>
      </c>
      <c r="G10" s="12">
        <v>6</v>
      </c>
      <c r="H10" s="12"/>
      <c r="I10" s="12">
        <f>G10</f>
        <v>6</v>
      </c>
      <c r="J10" s="12">
        <v>6.5</v>
      </c>
      <c r="K10" s="25">
        <f>ROUND((J10*7+I10*2+F10)/10,1)</f>
        <v>6.3</v>
      </c>
      <c r="L10" s="15" t="str">
        <f t="shared" ref="L10:L17" si="0">IF(K10&gt;=8.5,"A",IF(K10&gt;=7,"B",IF(K10&gt;=5.5,"C",IF(K10&gt;=4,"D",IF(AND(K10&lt;4,K10&gt;=0),"F",IF(AND(F10="",I10="",J10=""),"I",IF(OR(F10&lt;&gt;"",I10&lt;&gt;"",J10&lt;&gt;""),"X","R")))))))</f>
        <v>C</v>
      </c>
      <c r="M10" s="17">
        <f t="shared" ref="M10:M17" si="1">IF(L10="A",4,IF(L10="B",3,IF(L10="C",2,IF(L10="D",1,0))))</f>
        <v>2</v>
      </c>
      <c r="N10" s="9" t="str">
        <f t="shared" ref="N10:N17" si="2">IF(L10="A","GIỎI",IF(L10="B","KHÁ",IF(L10="C","TB",IF(L10="D","TB YẾU","KÉM"))))</f>
        <v>TB</v>
      </c>
      <c r="O10" s="5" t="str">
        <f t="shared" ref="O10:O17" si="3">IF(OR(K10&lt;4,J10&lt;=2),"KHÔNG ĐẠT","ĐẠT")</f>
        <v>ĐẠT</v>
      </c>
    </row>
    <row r="11" spans="1:15" s="2" customFormat="1" ht="21.95" customHeight="1" x14ac:dyDescent="0.25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7.5</v>
      </c>
      <c r="H11" s="12"/>
      <c r="I11" s="12">
        <f t="shared" ref="I11:I17" si="4">G11</f>
        <v>7.5</v>
      </c>
      <c r="J11" s="12">
        <v>8</v>
      </c>
      <c r="K11" s="25">
        <f t="shared" ref="K11:K17" si="5">ROUND((J11*7+I11*2+F11)/10,1)</f>
        <v>7.9</v>
      </c>
      <c r="L11" s="15" t="str">
        <f t="shared" si="0"/>
        <v>B</v>
      </c>
      <c r="M11" s="17">
        <f t="shared" si="1"/>
        <v>3</v>
      </c>
      <c r="N11" s="9" t="str">
        <f t="shared" si="2"/>
        <v>KHÁ</v>
      </c>
      <c r="O11" s="5" t="str">
        <f t="shared" si="3"/>
        <v>ĐẠT</v>
      </c>
    </row>
    <row r="12" spans="1:15" s="2" customFormat="1" ht="21.95" customHeight="1" x14ac:dyDescent="0.25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</v>
      </c>
      <c r="G12" s="12">
        <v>7.5</v>
      </c>
      <c r="H12" s="12"/>
      <c r="I12" s="12">
        <f t="shared" si="4"/>
        <v>7.5</v>
      </c>
      <c r="J12" s="12">
        <v>8.5</v>
      </c>
      <c r="K12" s="25">
        <f t="shared" si="5"/>
        <v>8.4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95" customHeight="1" x14ac:dyDescent="0.25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8</v>
      </c>
      <c r="G13" s="12">
        <v>5.5</v>
      </c>
      <c r="H13" s="12"/>
      <c r="I13" s="12">
        <f t="shared" si="4"/>
        <v>5.5</v>
      </c>
      <c r="J13" s="12">
        <v>8</v>
      </c>
      <c r="K13" s="25">
        <f t="shared" si="5"/>
        <v>7.5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95" customHeight="1" x14ac:dyDescent="0.25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/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95" customHeight="1" x14ac:dyDescent="0.25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8</v>
      </c>
      <c r="G15" s="12">
        <v>6</v>
      </c>
      <c r="H15" s="12"/>
      <c r="I15" s="12">
        <f t="shared" si="4"/>
        <v>6</v>
      </c>
      <c r="J15" s="12">
        <v>8.5</v>
      </c>
      <c r="K15" s="25">
        <f t="shared" si="5"/>
        <v>8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95" customHeight="1" x14ac:dyDescent="0.25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</v>
      </c>
      <c r="G16" s="12">
        <v>7.5</v>
      </c>
      <c r="H16" s="12"/>
      <c r="I16" s="12">
        <f t="shared" si="4"/>
        <v>7.5</v>
      </c>
      <c r="J16" s="12">
        <v>8.5</v>
      </c>
      <c r="K16" s="25">
        <f t="shared" si="5"/>
        <v>8.3000000000000007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1:15" s="2" customFormat="1" ht="21.95" customHeight="1" x14ac:dyDescent="0.25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8</v>
      </c>
      <c r="G17" s="12">
        <v>7</v>
      </c>
      <c r="H17" s="12"/>
      <c r="I17" s="12">
        <f t="shared" si="4"/>
        <v>7</v>
      </c>
      <c r="J17" s="12">
        <v>8</v>
      </c>
      <c r="K17" s="25">
        <f t="shared" si="5"/>
        <v>7.8</v>
      </c>
      <c r="L17" s="15" t="str">
        <f t="shared" si="0"/>
        <v>B</v>
      </c>
      <c r="M17" s="17">
        <f t="shared" si="1"/>
        <v>3</v>
      </c>
      <c r="N17" s="9" t="str">
        <f t="shared" si="2"/>
        <v>KHÁ</v>
      </c>
      <c r="O17" s="5" t="str">
        <f t="shared" si="3"/>
        <v>ĐẠT</v>
      </c>
    </row>
    <row r="18" spans="1:15" ht="16.5" x14ac:dyDescent="0.25">
      <c r="B18" s="4" t="s">
        <v>56</v>
      </c>
      <c r="K18" s="71"/>
      <c r="L18" s="71"/>
      <c r="M18" s="71"/>
      <c r="N18" s="71"/>
    </row>
    <row r="19" spans="1:15" ht="19.5" customHeight="1" x14ac:dyDescent="0.25">
      <c r="B19" s="54" t="s">
        <v>53</v>
      </c>
      <c r="C19" s="54"/>
      <c r="D19" s="54"/>
      <c r="E19" s="54" t="s">
        <v>10</v>
      </c>
      <c r="F19" s="54"/>
      <c r="G19" s="54"/>
      <c r="H19" s="54" t="s">
        <v>11</v>
      </c>
      <c r="I19" s="54"/>
      <c r="J19" s="54"/>
      <c r="K19" s="26"/>
      <c r="L19" s="66" t="s">
        <v>55</v>
      </c>
      <c r="M19" s="66"/>
      <c r="N19" s="66"/>
    </row>
    <row r="20" spans="1:15" x14ac:dyDescent="0.25">
      <c r="C20" s="3"/>
    </row>
    <row r="23" spans="1:15" ht="30.75" customHeight="1" x14ac:dyDescent="0.25">
      <c r="B23" s="54" t="s">
        <v>54</v>
      </c>
      <c r="C23" s="54"/>
      <c r="D23" s="11"/>
      <c r="E23" s="54" t="s">
        <v>59</v>
      </c>
      <c r="F23" s="54"/>
      <c r="G23" s="54"/>
      <c r="H23" s="54" t="s">
        <v>57</v>
      </c>
      <c r="I23" s="54"/>
      <c r="J23" s="54"/>
      <c r="K23" s="11"/>
      <c r="L23" s="11" t="s">
        <v>60</v>
      </c>
      <c r="M23" s="11"/>
      <c r="N23" s="11"/>
    </row>
    <row r="24" spans="1:15" ht="24.75" customHeight="1" x14ac:dyDescent="0.25"/>
  </sheetData>
  <mergeCells count="25">
    <mergeCell ref="B23:C23"/>
    <mergeCell ref="B19:D19"/>
    <mergeCell ref="E19:G19"/>
    <mergeCell ref="A8:A9"/>
    <mergeCell ref="B8:B9"/>
    <mergeCell ref="C8:D9"/>
    <mergeCell ref="E8:E9"/>
    <mergeCell ref="F8:F9"/>
    <mergeCell ref="E5:N5"/>
    <mergeCell ref="A1:D1"/>
    <mergeCell ref="A2:D2"/>
    <mergeCell ref="E1:N1"/>
    <mergeCell ref="E2:N2"/>
    <mergeCell ref="E3:N3"/>
    <mergeCell ref="E4:N4"/>
    <mergeCell ref="H19:J19"/>
    <mergeCell ref="L19:N19"/>
    <mergeCell ref="E23:G23"/>
    <mergeCell ref="H23:J23"/>
    <mergeCell ref="E6:N6"/>
    <mergeCell ref="G8:I8"/>
    <mergeCell ref="J8:J9"/>
    <mergeCell ref="K8:M8"/>
    <mergeCell ref="N8:O9"/>
    <mergeCell ref="K18:N18"/>
  </mergeCells>
  <pageMargins left="0.23" right="0.16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P18" sqref="P18"/>
    </sheetView>
  </sheetViews>
  <sheetFormatPr defaultRowHeight="12.75" x14ac:dyDescent="0.2"/>
  <cols>
    <col min="1" max="1" width="5.5703125" customWidth="1"/>
    <col min="2" max="2" width="12.42578125" customWidth="1"/>
    <col min="3" max="3" width="14.85546875" customWidth="1"/>
    <col min="4" max="4" width="6.85546875" customWidth="1"/>
    <col min="5" max="6" width="11.28515625" customWidth="1"/>
    <col min="7" max="7" width="9.85546875" customWidth="1"/>
    <col min="8" max="8" width="8.28515625" customWidth="1"/>
    <col min="9" max="9" width="6.28515625" customWidth="1"/>
    <col min="10" max="10" width="6.7109375" customWidth="1"/>
    <col min="11" max="11" width="8" customWidth="1"/>
    <col min="12" max="12" width="10.85546875" customWidth="1"/>
    <col min="13" max="18" width="9.140625" style="35"/>
  </cols>
  <sheetData>
    <row r="1" spans="1:18" ht="15.75" x14ac:dyDescent="0.25">
      <c r="A1" s="55" t="s">
        <v>1</v>
      </c>
      <c r="B1" s="55"/>
      <c r="C1" s="55"/>
      <c r="D1" s="55"/>
      <c r="E1" s="54" t="s">
        <v>7</v>
      </c>
      <c r="F1" s="54"/>
      <c r="G1" s="54"/>
      <c r="H1" s="54"/>
      <c r="I1" s="54"/>
      <c r="J1" s="54"/>
      <c r="K1" s="54"/>
      <c r="L1" s="1"/>
    </row>
    <row r="2" spans="1:18" ht="15.75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1"/>
    </row>
    <row r="3" spans="1:18" ht="20.100000000000001" customHeight="1" x14ac:dyDescent="0.25">
      <c r="A3" s="1"/>
      <c r="B3" s="1"/>
      <c r="C3" s="1"/>
      <c r="D3" s="1"/>
      <c r="E3" s="55" t="s">
        <v>20</v>
      </c>
      <c r="F3" s="55"/>
      <c r="G3" s="55"/>
      <c r="H3" s="55"/>
      <c r="I3" s="55"/>
      <c r="J3" s="55"/>
      <c r="K3" s="55"/>
      <c r="L3" s="1"/>
    </row>
    <row r="4" spans="1:18" ht="20.100000000000001" customHeight="1" x14ac:dyDescent="0.25">
      <c r="A4" s="1"/>
      <c r="B4" s="1"/>
      <c r="C4" s="1"/>
      <c r="D4" s="1"/>
      <c r="E4" s="54" t="s">
        <v>66</v>
      </c>
      <c r="F4" s="54"/>
      <c r="G4" s="54"/>
      <c r="H4" s="54"/>
      <c r="I4" s="54"/>
      <c r="J4" s="54"/>
      <c r="K4" s="54"/>
      <c r="L4" s="11"/>
      <c r="M4" s="11"/>
      <c r="N4" s="11"/>
      <c r="O4" s="11"/>
    </row>
    <row r="5" spans="1:18" ht="20.100000000000001" customHeight="1" x14ac:dyDescent="0.25">
      <c r="A5" s="1"/>
      <c r="B5" s="1"/>
      <c r="C5" s="1"/>
      <c r="D5" s="1"/>
      <c r="E5" s="36" t="s">
        <v>81</v>
      </c>
      <c r="F5" s="36"/>
      <c r="G5" s="36"/>
      <c r="H5" s="36"/>
      <c r="I5" s="36"/>
      <c r="J5" s="36"/>
      <c r="K5" s="36"/>
      <c r="L5" s="1"/>
    </row>
    <row r="6" spans="1:18" ht="20.100000000000001" customHeight="1" x14ac:dyDescent="0.25">
      <c r="A6" s="1"/>
      <c r="B6" s="1"/>
      <c r="C6" s="1"/>
      <c r="D6" s="1"/>
      <c r="E6" s="56" t="s">
        <v>77</v>
      </c>
      <c r="F6" s="56"/>
      <c r="G6" s="56"/>
      <c r="H6" s="56"/>
      <c r="I6" s="56"/>
      <c r="J6" s="56"/>
      <c r="K6" s="56"/>
      <c r="L6" s="1"/>
    </row>
    <row r="7" spans="1:18" ht="20.100000000000001" customHeight="1" x14ac:dyDescent="0.25">
      <c r="A7" s="1"/>
      <c r="B7" s="1"/>
      <c r="C7" s="1"/>
      <c r="D7" s="1"/>
      <c r="E7" s="1"/>
      <c r="F7" s="1"/>
      <c r="G7" s="1"/>
      <c r="H7" s="1"/>
      <c r="I7" s="8"/>
      <c r="J7" s="8"/>
      <c r="K7" s="1"/>
      <c r="L7" s="1"/>
    </row>
    <row r="8" spans="1:18" ht="28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90</v>
      </c>
      <c r="G8" s="61" t="s">
        <v>78</v>
      </c>
      <c r="H8" s="58" t="s">
        <v>9</v>
      </c>
      <c r="I8" s="59"/>
      <c r="J8" s="60"/>
      <c r="K8" s="67" t="s">
        <v>15</v>
      </c>
      <c r="L8" s="68"/>
    </row>
    <row r="9" spans="1:18" ht="40.5" customHeight="1" x14ac:dyDescent="0.2">
      <c r="A9" s="57"/>
      <c r="B9" s="57"/>
      <c r="C9" s="57"/>
      <c r="D9" s="57"/>
      <c r="E9" s="57"/>
      <c r="F9" s="62"/>
      <c r="G9" s="62"/>
      <c r="H9" s="6" t="s">
        <v>13</v>
      </c>
      <c r="I9" s="6" t="s">
        <v>6</v>
      </c>
      <c r="J9" s="6" t="s">
        <v>14</v>
      </c>
      <c r="K9" s="69"/>
      <c r="L9" s="70"/>
    </row>
    <row r="10" spans="1:18" s="42" customFormat="1" ht="15.75" x14ac:dyDescent="0.25">
      <c r="A10" s="37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23" t="s">
        <v>91</v>
      </c>
      <c r="G10" s="15">
        <v>9</v>
      </c>
      <c r="H10" s="38">
        <f>(G10*7+F10*3)/10</f>
        <v>9</v>
      </c>
      <c r="I10" s="39" t="str">
        <f>IF(G10="","X",IF($H10&gt;=8.5,"A",IF(7&lt;=$H10,"B",IF(5.5&lt;=$H10,"C",IF(4&lt;=$H10,"D","F")))))</f>
        <v>A</v>
      </c>
      <c r="J10" s="39">
        <f>IF(I10="A",4,IF(I10="B",3,IF(I10="C",2,IF(I10="D",1,0))))</f>
        <v>4</v>
      </c>
      <c r="K10" s="40" t="str">
        <f>IF(I10="A","GIỎI",IF(I10="B","KHÁ",IF(I10="C","TB",IF(I10="D","TB YẾU","KÉM"))))</f>
        <v>GIỎI</v>
      </c>
      <c r="L10" s="39" t="str">
        <f>IF(OR(H10&lt;4,G10&lt;=2),"KHÔNG ĐẠT","ĐẠT")</f>
        <v>ĐẠT</v>
      </c>
      <c r="M10" s="35"/>
      <c r="N10" s="41"/>
      <c r="O10" s="41"/>
      <c r="P10" s="41"/>
      <c r="Q10" s="41"/>
      <c r="R10" s="41"/>
    </row>
    <row r="11" spans="1:18" s="42" customFormat="1" ht="15.75" x14ac:dyDescent="0.25">
      <c r="A11" s="37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23" t="s">
        <v>91</v>
      </c>
      <c r="G11" s="15">
        <v>9</v>
      </c>
      <c r="H11" s="38">
        <f t="shared" ref="H11:H17" si="0">(G11*7+F11*3)/10</f>
        <v>9</v>
      </c>
      <c r="I11" s="39" t="str">
        <f t="shared" ref="I11:I17" si="1">IF(G11="","X",IF($H11&gt;=8.5,"A",IF(7&lt;=$H11,"B",IF(5.5&lt;=$H11,"C",IF(4&lt;=$H11,"D","F")))))</f>
        <v>A</v>
      </c>
      <c r="J11" s="39">
        <f t="shared" ref="J11:J17" si="2">IF(I11="A",4,IF(I11="B",3,IF(I11="C",2,IF(I11="D",1,0))))</f>
        <v>4</v>
      </c>
      <c r="K11" s="40" t="str">
        <f t="shared" ref="K11:K17" si="3">IF(I11="A","GIỎI",IF(I11="B","KHÁ",IF(I11="C","TB",IF(I11="D","TB YẾU","KÉM"))))</f>
        <v>GIỎI</v>
      </c>
      <c r="L11" s="39" t="str">
        <f t="shared" ref="L11:L17" si="4">IF(OR(H11&lt;4,G11&lt;=2),"KHÔNG ĐẠT","ĐẠT")</f>
        <v>ĐẠT</v>
      </c>
      <c r="M11" s="35"/>
      <c r="N11" s="41"/>
      <c r="O11" s="41"/>
      <c r="P11" s="41"/>
      <c r="Q11" s="41"/>
      <c r="R11" s="41"/>
    </row>
    <row r="12" spans="1:18" s="42" customFormat="1" ht="15.75" x14ac:dyDescent="0.25">
      <c r="A12" s="37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23" t="s">
        <v>92</v>
      </c>
      <c r="G12" s="15">
        <v>9.5</v>
      </c>
      <c r="H12" s="38">
        <f t="shared" si="0"/>
        <v>9.5</v>
      </c>
      <c r="I12" s="39" t="str">
        <f t="shared" si="1"/>
        <v>A</v>
      </c>
      <c r="J12" s="39">
        <f t="shared" si="2"/>
        <v>4</v>
      </c>
      <c r="K12" s="40" t="str">
        <f t="shared" si="3"/>
        <v>GIỎI</v>
      </c>
      <c r="L12" s="39" t="str">
        <f t="shared" si="4"/>
        <v>ĐẠT</v>
      </c>
      <c r="M12" s="35"/>
      <c r="N12" s="41"/>
      <c r="O12" s="41"/>
      <c r="P12" s="41"/>
      <c r="Q12" s="41"/>
      <c r="R12" s="41"/>
    </row>
    <row r="13" spans="1:18" s="42" customFormat="1" ht="15.75" x14ac:dyDescent="0.25">
      <c r="A13" s="37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23" t="s">
        <v>92</v>
      </c>
      <c r="G13" s="15">
        <v>8.5</v>
      </c>
      <c r="H13" s="38">
        <f t="shared" si="0"/>
        <v>8.8000000000000007</v>
      </c>
      <c r="I13" s="39" t="str">
        <f t="shared" si="1"/>
        <v>A</v>
      </c>
      <c r="J13" s="39">
        <f t="shared" si="2"/>
        <v>4</v>
      </c>
      <c r="K13" s="40" t="str">
        <f t="shared" si="3"/>
        <v>GIỎI</v>
      </c>
      <c r="L13" s="39" t="str">
        <f t="shared" si="4"/>
        <v>ĐẠT</v>
      </c>
      <c r="M13" s="35"/>
      <c r="N13" s="41"/>
      <c r="O13" s="41"/>
      <c r="P13" s="41"/>
      <c r="Q13" s="41"/>
      <c r="R13" s="41"/>
    </row>
    <row r="14" spans="1:18" s="42" customFormat="1" ht="15.75" x14ac:dyDescent="0.25">
      <c r="A14" s="37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23" t="s">
        <v>93</v>
      </c>
      <c r="G14" s="15">
        <v>0</v>
      </c>
      <c r="H14" s="38">
        <f t="shared" si="0"/>
        <v>0</v>
      </c>
      <c r="I14" s="39" t="str">
        <f t="shared" si="1"/>
        <v>F</v>
      </c>
      <c r="J14" s="39">
        <f t="shared" si="2"/>
        <v>0</v>
      </c>
      <c r="K14" s="40" t="str">
        <f t="shared" si="3"/>
        <v>KÉM</v>
      </c>
      <c r="L14" s="39" t="str">
        <f t="shared" si="4"/>
        <v>KHÔNG ĐẠT</v>
      </c>
      <c r="M14" s="35"/>
      <c r="N14" s="41"/>
      <c r="O14" s="41"/>
      <c r="P14" s="41"/>
      <c r="Q14" s="41"/>
      <c r="R14" s="41"/>
    </row>
    <row r="15" spans="1:18" s="42" customFormat="1" ht="15.75" x14ac:dyDescent="0.25">
      <c r="A15" s="37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23" t="s">
        <v>92</v>
      </c>
      <c r="G15" s="15">
        <v>9</v>
      </c>
      <c r="H15" s="38">
        <f t="shared" si="0"/>
        <v>9.15</v>
      </c>
      <c r="I15" s="39" t="str">
        <f t="shared" si="1"/>
        <v>A</v>
      </c>
      <c r="J15" s="39">
        <f t="shared" si="2"/>
        <v>4</v>
      </c>
      <c r="K15" s="40" t="str">
        <f t="shared" si="3"/>
        <v>GIỎI</v>
      </c>
      <c r="L15" s="39" t="str">
        <f t="shared" si="4"/>
        <v>ĐẠT</v>
      </c>
      <c r="M15" s="35"/>
      <c r="N15" s="41"/>
      <c r="O15" s="41"/>
      <c r="P15" s="41"/>
      <c r="Q15" s="41"/>
      <c r="R15" s="41"/>
    </row>
    <row r="16" spans="1:18" s="42" customFormat="1" ht="15.75" x14ac:dyDescent="0.25">
      <c r="A16" s="37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23" t="s">
        <v>91</v>
      </c>
      <c r="G16" s="15">
        <v>9.5</v>
      </c>
      <c r="H16" s="38">
        <f t="shared" si="0"/>
        <v>9.35</v>
      </c>
      <c r="I16" s="39" t="str">
        <f t="shared" si="1"/>
        <v>A</v>
      </c>
      <c r="J16" s="39">
        <f t="shared" si="2"/>
        <v>4</v>
      </c>
      <c r="K16" s="40" t="str">
        <f t="shared" si="3"/>
        <v>GIỎI</v>
      </c>
      <c r="L16" s="39" t="str">
        <f t="shared" si="4"/>
        <v>ĐẠT</v>
      </c>
      <c r="M16" s="35"/>
      <c r="N16" s="41"/>
      <c r="O16" s="41"/>
      <c r="P16" s="41"/>
      <c r="Q16" s="41"/>
      <c r="R16" s="41"/>
    </row>
    <row r="17" spans="1:22" s="42" customFormat="1" ht="15.75" x14ac:dyDescent="0.25">
      <c r="A17" s="37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24" t="s">
        <v>92</v>
      </c>
      <c r="G17" s="15">
        <v>9</v>
      </c>
      <c r="H17" s="38">
        <f t="shared" si="0"/>
        <v>9.15</v>
      </c>
      <c r="I17" s="39" t="str">
        <f t="shared" si="1"/>
        <v>A</v>
      </c>
      <c r="J17" s="39">
        <f t="shared" si="2"/>
        <v>4</v>
      </c>
      <c r="K17" s="40" t="str">
        <f t="shared" si="3"/>
        <v>GIỎI</v>
      </c>
      <c r="L17" s="39" t="str">
        <f t="shared" si="4"/>
        <v>ĐẠT</v>
      </c>
      <c r="M17" s="35"/>
      <c r="N17" s="41"/>
      <c r="O17" s="41"/>
      <c r="P17" s="41"/>
      <c r="Q17" s="41"/>
      <c r="R17" s="41"/>
    </row>
    <row r="18" spans="1:22" ht="26.25" customHeight="1" x14ac:dyDescent="0.25">
      <c r="A18" s="1"/>
      <c r="B18" s="4" t="s">
        <v>82</v>
      </c>
      <c r="C18" s="1"/>
      <c r="D18" s="1"/>
      <c r="E18" s="1"/>
      <c r="F18" s="1"/>
      <c r="G18" s="1"/>
      <c r="H18" s="71"/>
      <c r="I18" s="71"/>
      <c r="J18" s="71"/>
      <c r="K18" s="71"/>
      <c r="L18" s="1"/>
    </row>
    <row r="19" spans="1:22" s="44" customFormat="1" ht="15" x14ac:dyDescent="0.25">
      <c r="A19" s="73" t="s">
        <v>53</v>
      </c>
      <c r="B19" s="73"/>
      <c r="C19" s="73"/>
      <c r="D19" s="73"/>
      <c r="E19" s="43" t="s">
        <v>10</v>
      </c>
      <c r="F19" s="43"/>
      <c r="H19" s="34" t="s">
        <v>79</v>
      </c>
      <c r="J19" s="65" t="s">
        <v>55</v>
      </c>
      <c r="K19" s="65"/>
      <c r="L19" s="65"/>
      <c r="M19" s="43"/>
      <c r="P19" s="45"/>
      <c r="Q19" s="46"/>
      <c r="R19" s="46"/>
      <c r="S19" s="46"/>
      <c r="T19" s="46"/>
      <c r="U19" s="46"/>
      <c r="V19" s="46"/>
    </row>
    <row r="20" spans="1:22" s="44" customFormat="1" ht="15" x14ac:dyDescent="0.25">
      <c r="A20" s="45"/>
      <c r="B20" s="45"/>
      <c r="C20" s="74"/>
      <c r="D20" s="74"/>
      <c r="E20" s="74"/>
      <c r="F20" s="48"/>
      <c r="G20" s="45"/>
      <c r="H20" s="45"/>
      <c r="I20" s="75"/>
      <c r="J20" s="75"/>
      <c r="K20" s="75"/>
      <c r="L20" s="75"/>
      <c r="M20" s="75"/>
      <c r="N20" s="75"/>
      <c r="O20" s="75"/>
      <c r="P20" s="45"/>
      <c r="Q20" s="46"/>
      <c r="R20" s="46"/>
      <c r="S20" s="46"/>
      <c r="T20" s="46"/>
      <c r="U20" s="46"/>
      <c r="V20" s="46"/>
    </row>
    <row r="21" spans="1:22" s="44" customFormat="1" ht="15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7"/>
      <c r="N21" s="47"/>
      <c r="O21" s="45"/>
      <c r="P21" s="45"/>
      <c r="Q21" s="46"/>
      <c r="R21" s="46"/>
      <c r="S21" s="46"/>
      <c r="T21" s="46"/>
      <c r="U21" s="46"/>
      <c r="V21" s="46"/>
    </row>
    <row r="22" spans="1:22" s="44" customFormat="1" ht="15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7"/>
      <c r="N22" s="47"/>
      <c r="O22" s="45"/>
      <c r="P22" s="45"/>
      <c r="Q22" s="46"/>
      <c r="R22" s="46"/>
      <c r="S22" s="46"/>
      <c r="T22" s="46"/>
      <c r="U22" s="46"/>
      <c r="V22" s="46"/>
    </row>
    <row r="23" spans="1:22" s="44" customFormat="1" ht="15" x14ac:dyDescent="0.25">
      <c r="A23" s="65" t="s">
        <v>54</v>
      </c>
      <c r="B23" s="65"/>
      <c r="C23" s="65"/>
      <c r="D23" s="65" t="s">
        <v>59</v>
      </c>
      <c r="E23" s="65"/>
      <c r="F23" s="65"/>
      <c r="G23" s="65"/>
      <c r="H23" s="65" t="s">
        <v>57</v>
      </c>
      <c r="I23" s="65"/>
      <c r="J23" s="65" t="s">
        <v>80</v>
      </c>
      <c r="K23" s="65"/>
      <c r="L23" s="65"/>
      <c r="M23" s="43"/>
      <c r="P23" s="45"/>
      <c r="Q23" s="46"/>
      <c r="R23" s="46"/>
      <c r="S23" s="46"/>
      <c r="T23" s="46"/>
      <c r="U23" s="46"/>
      <c r="V23" s="46"/>
    </row>
    <row r="24" spans="1:22" ht="15.75" x14ac:dyDescent="0.25">
      <c r="A24" s="1"/>
      <c r="B24" s="1"/>
      <c r="C24" s="1"/>
      <c r="D24" s="1"/>
      <c r="E24" s="1"/>
      <c r="F24" s="1"/>
      <c r="G24" s="1"/>
      <c r="H24" s="1"/>
      <c r="I24" s="8"/>
      <c r="J24" s="8"/>
      <c r="K24" s="1"/>
      <c r="L24" s="1"/>
    </row>
  </sheetData>
  <mergeCells count="25">
    <mergeCell ref="A1:D1"/>
    <mergeCell ref="A2:D2"/>
    <mergeCell ref="E1:K1"/>
    <mergeCell ref="E2:K2"/>
    <mergeCell ref="E3:K3"/>
    <mergeCell ref="E4:K4"/>
    <mergeCell ref="I20:K20"/>
    <mergeCell ref="L20:O20"/>
    <mergeCell ref="A8:A9"/>
    <mergeCell ref="B8:B9"/>
    <mergeCell ref="C8:D9"/>
    <mergeCell ref="E8:E9"/>
    <mergeCell ref="G8:G9"/>
    <mergeCell ref="H8:J8"/>
    <mergeCell ref="F8:F9"/>
    <mergeCell ref="A23:C23"/>
    <mergeCell ref="D23:G23"/>
    <mergeCell ref="H23:I23"/>
    <mergeCell ref="J23:L23"/>
    <mergeCell ref="E6:K6"/>
    <mergeCell ref="K8:L9"/>
    <mergeCell ref="H18:K18"/>
    <mergeCell ref="A19:D19"/>
    <mergeCell ref="J19:L19"/>
    <mergeCell ref="C20:E20"/>
  </mergeCells>
  <pageMargins left="1.27" right="0.16" top="0.75" bottom="0.75" header="0.31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tabSelected="1" workbookViewId="0">
      <selection activeCell="K10" sqref="K10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6.7109375" style="1" customWidth="1"/>
    <col min="8" max="8" width="6.28515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64" t="s">
        <v>1</v>
      </c>
      <c r="B1" s="64"/>
      <c r="C1" s="64"/>
      <c r="D1" s="64"/>
      <c r="E1" s="54" t="s">
        <v>65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55" t="s">
        <v>20</v>
      </c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x14ac:dyDescent="0.25">
      <c r="E4" s="54" t="s">
        <v>83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6" t="s">
        <v>84</v>
      </c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E6" s="56" t="s">
        <v>85</v>
      </c>
      <c r="F6" s="56"/>
      <c r="G6" s="56"/>
      <c r="H6" s="56"/>
      <c r="I6" s="56"/>
      <c r="J6" s="56"/>
      <c r="K6" s="56"/>
      <c r="L6" s="56"/>
      <c r="M6" s="56"/>
      <c r="N6" s="56"/>
    </row>
    <row r="7" spans="1:15" ht="10.5" customHeight="1" x14ac:dyDescent="0.25"/>
    <row r="8" spans="1:15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12</v>
      </c>
      <c r="G8" s="58" t="s">
        <v>18</v>
      </c>
      <c r="H8" s="59"/>
      <c r="I8" s="60"/>
      <c r="J8" s="61" t="s">
        <v>19</v>
      </c>
      <c r="K8" s="58" t="s">
        <v>9</v>
      </c>
      <c r="L8" s="59"/>
      <c r="M8" s="60"/>
      <c r="N8" s="67" t="s">
        <v>15</v>
      </c>
      <c r="O8" s="68"/>
    </row>
    <row r="9" spans="1:15" s="7" customFormat="1" ht="31.5" customHeight="1" x14ac:dyDescent="0.2">
      <c r="A9" s="57"/>
      <c r="B9" s="57"/>
      <c r="C9" s="57"/>
      <c r="D9" s="57"/>
      <c r="E9" s="57"/>
      <c r="F9" s="62"/>
      <c r="G9" s="16" t="s">
        <v>52</v>
      </c>
      <c r="H9" s="13" t="s">
        <v>51</v>
      </c>
      <c r="I9" s="6" t="s">
        <v>8</v>
      </c>
      <c r="J9" s="62"/>
      <c r="K9" s="6" t="s">
        <v>13</v>
      </c>
      <c r="L9" s="6" t="s">
        <v>6</v>
      </c>
      <c r="M9" s="6" t="s">
        <v>14</v>
      </c>
      <c r="N9" s="69"/>
      <c r="O9" s="70"/>
    </row>
    <row r="10" spans="1:15" s="33" customFormat="1" ht="21.95" customHeight="1" x14ac:dyDescent="0.2">
      <c r="A10" s="10">
        <v>1</v>
      </c>
      <c r="B10" s="28" t="s">
        <v>43</v>
      </c>
      <c r="C10" s="29" t="s">
        <v>44</v>
      </c>
      <c r="D10" s="30" t="s">
        <v>45</v>
      </c>
      <c r="E10" s="31" t="s">
        <v>46</v>
      </c>
      <c r="F10" s="14">
        <v>8</v>
      </c>
      <c r="G10" s="12">
        <v>8</v>
      </c>
      <c r="H10" s="12"/>
      <c r="I10" s="12">
        <f>G10</f>
        <v>8</v>
      </c>
      <c r="J10" s="12">
        <v>9</v>
      </c>
      <c r="K10" s="25">
        <f>ROUND((J10*7+I10*2+F10)/10,1)</f>
        <v>8.6999999999999993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32">
        <f>IF(L10="A",4,IF(L10="B",3,IF(L10="C",2,IF(L10="D",1,0))))</f>
        <v>4</v>
      </c>
      <c r="N10" s="9" t="str">
        <f>IF(L10="A","GIỎI",IF(L10="B","KHÁ",IF(L10="C","TB",IF(L10="D","TB YẾU","KÉM"))))</f>
        <v>GIỎI</v>
      </c>
      <c r="O10" s="5" t="str">
        <f>IF(OR(K10&lt;4,J10&lt;=2),"KHÔNG ĐẠT","ĐẠT")</f>
        <v>ĐẠT</v>
      </c>
    </row>
    <row r="11" spans="1:15" ht="16.5" x14ac:dyDescent="0.25">
      <c r="B11" s="4" t="s">
        <v>64</v>
      </c>
      <c r="K11" s="71"/>
      <c r="L11" s="71"/>
      <c r="M11" s="71"/>
      <c r="N11" s="71"/>
    </row>
    <row r="12" spans="1:15" ht="19.5" customHeight="1" x14ac:dyDescent="0.25">
      <c r="B12" s="54" t="s">
        <v>53</v>
      </c>
      <c r="C12" s="54"/>
      <c r="D12" s="54"/>
      <c r="E12" s="54" t="s">
        <v>10</v>
      </c>
      <c r="F12" s="54"/>
      <c r="G12" s="54"/>
      <c r="H12" s="54" t="s">
        <v>11</v>
      </c>
      <c r="I12" s="54"/>
      <c r="J12" s="54"/>
      <c r="K12" s="26"/>
      <c r="L12" s="66" t="s">
        <v>55</v>
      </c>
      <c r="M12" s="66"/>
      <c r="N12" s="66"/>
    </row>
    <row r="13" spans="1:15" x14ac:dyDescent="0.25">
      <c r="C13" s="3"/>
    </row>
    <row r="16" spans="1:15" ht="30.75" customHeight="1" x14ac:dyDescent="0.25">
      <c r="B16" s="54" t="s">
        <v>54</v>
      </c>
      <c r="C16" s="54"/>
      <c r="D16" s="11"/>
      <c r="E16" s="54" t="s">
        <v>59</v>
      </c>
      <c r="F16" s="54"/>
      <c r="G16" s="54"/>
      <c r="H16" s="54" t="s">
        <v>57</v>
      </c>
      <c r="I16" s="54"/>
      <c r="J16" s="54"/>
      <c r="K16" s="11"/>
      <c r="L16" s="11" t="s">
        <v>60</v>
      </c>
      <c r="M16" s="11"/>
      <c r="N16" s="11"/>
    </row>
    <row r="17" ht="24.75" customHeight="1" x14ac:dyDescent="0.25"/>
  </sheetData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2" right="0.24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workbookViewId="0">
      <selection activeCell="J11" sqref="J11"/>
    </sheetView>
  </sheetViews>
  <sheetFormatPr defaultRowHeight="15.75" x14ac:dyDescent="0.25"/>
  <cols>
    <col min="1" max="1" width="4.5703125" style="1" bestFit="1" customWidth="1"/>
    <col min="2" max="2" width="12.7109375" style="1" customWidth="1"/>
    <col min="3" max="3" width="12.85546875" style="1" customWidth="1"/>
    <col min="4" max="4" width="7.140625" style="1" customWidth="1"/>
    <col min="5" max="6" width="12.42578125" style="1" customWidth="1"/>
    <col min="7" max="7" width="6.7109375" style="1" customWidth="1"/>
    <col min="8" max="8" width="6.28515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64" t="s">
        <v>1</v>
      </c>
      <c r="B1" s="64"/>
      <c r="C1" s="64"/>
      <c r="D1" s="64"/>
      <c r="E1" s="54" t="s">
        <v>65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65" t="s">
        <v>2</v>
      </c>
      <c r="B2" s="65"/>
      <c r="C2" s="65"/>
      <c r="D2" s="65"/>
      <c r="E2" s="54" t="s">
        <v>21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55" t="s">
        <v>20</v>
      </c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x14ac:dyDescent="0.25">
      <c r="E4" s="54" t="s">
        <v>83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6" t="s">
        <v>86</v>
      </c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E6" s="56" t="s">
        <v>87</v>
      </c>
      <c r="F6" s="56"/>
      <c r="G6" s="56"/>
      <c r="H6" s="56"/>
      <c r="I6" s="56"/>
      <c r="J6" s="56"/>
      <c r="K6" s="56"/>
      <c r="L6" s="56"/>
      <c r="M6" s="56"/>
      <c r="N6" s="56"/>
    </row>
    <row r="7" spans="1:15" ht="10.5" customHeight="1" x14ac:dyDescent="0.25"/>
    <row r="8" spans="1:15" s="7" customFormat="1" ht="37.5" customHeight="1" x14ac:dyDescent="0.2">
      <c r="A8" s="57" t="s">
        <v>0</v>
      </c>
      <c r="B8" s="57" t="s">
        <v>3</v>
      </c>
      <c r="C8" s="57" t="s">
        <v>4</v>
      </c>
      <c r="D8" s="57"/>
      <c r="E8" s="63" t="s">
        <v>5</v>
      </c>
      <c r="F8" s="61" t="s">
        <v>12</v>
      </c>
      <c r="G8" s="58" t="s">
        <v>18</v>
      </c>
      <c r="H8" s="59"/>
      <c r="I8" s="60"/>
      <c r="J8" s="61" t="s">
        <v>19</v>
      </c>
      <c r="K8" s="58" t="s">
        <v>9</v>
      </c>
      <c r="L8" s="59"/>
      <c r="M8" s="60"/>
      <c r="N8" s="67" t="s">
        <v>15</v>
      </c>
      <c r="O8" s="68"/>
    </row>
    <row r="9" spans="1:15" s="7" customFormat="1" ht="31.5" customHeight="1" x14ac:dyDescent="0.2">
      <c r="A9" s="57"/>
      <c r="B9" s="57"/>
      <c r="C9" s="57"/>
      <c r="D9" s="57"/>
      <c r="E9" s="57"/>
      <c r="F9" s="62"/>
      <c r="G9" s="16" t="s">
        <v>52</v>
      </c>
      <c r="H9" s="13" t="s">
        <v>51</v>
      </c>
      <c r="I9" s="6" t="s">
        <v>8</v>
      </c>
      <c r="J9" s="62"/>
      <c r="K9" s="6" t="s">
        <v>13</v>
      </c>
      <c r="L9" s="6" t="s">
        <v>6</v>
      </c>
      <c r="M9" s="6" t="s">
        <v>14</v>
      </c>
      <c r="N9" s="69"/>
      <c r="O9" s="70"/>
    </row>
    <row r="10" spans="1:15" s="33" customFormat="1" ht="21.95" customHeight="1" x14ac:dyDescent="0.2">
      <c r="A10" s="10">
        <v>1</v>
      </c>
      <c r="B10" s="28" t="s">
        <v>39</v>
      </c>
      <c r="C10" s="29" t="s">
        <v>40</v>
      </c>
      <c r="D10" s="30" t="s">
        <v>41</v>
      </c>
      <c r="E10" s="31" t="s">
        <v>42</v>
      </c>
      <c r="F10" s="14">
        <v>8</v>
      </c>
      <c r="G10" s="12">
        <v>8</v>
      </c>
      <c r="H10" s="12"/>
      <c r="I10" s="12">
        <f>G10</f>
        <v>8</v>
      </c>
      <c r="J10" s="12">
        <v>5.5</v>
      </c>
      <c r="K10" s="25">
        <f>ROUND((J10*7+I10*2+F10)/10,1)</f>
        <v>6.3</v>
      </c>
      <c r="L10" s="12" t="str">
        <f>IF(K10&gt;=8.5,"A",IF(K10&gt;=7,"B",IF(K10&gt;=5.5,"C",IF(K10&gt;=4,"D",IF(AND(K10&lt;4,K10&gt;=0),"F",IF(AND(F10="",I10="",J10=""),"I",IF(OR(F10&lt;&gt;"",I10&lt;&gt;"",J10&lt;&gt;""),"X","R")))))))</f>
        <v>C</v>
      </c>
      <c r="M10" s="32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ht="16.5" x14ac:dyDescent="0.25">
      <c r="B11" s="4" t="s">
        <v>64</v>
      </c>
      <c r="K11" s="71"/>
      <c r="L11" s="71"/>
      <c r="M11" s="71"/>
      <c r="N11" s="71"/>
    </row>
    <row r="12" spans="1:15" ht="19.5" customHeight="1" x14ac:dyDescent="0.25">
      <c r="B12" s="54" t="s">
        <v>53</v>
      </c>
      <c r="C12" s="54"/>
      <c r="D12" s="54"/>
      <c r="E12" s="54" t="s">
        <v>10</v>
      </c>
      <c r="F12" s="54"/>
      <c r="G12" s="54"/>
      <c r="H12" s="54" t="s">
        <v>11</v>
      </c>
      <c r="I12" s="54"/>
      <c r="J12" s="54"/>
      <c r="K12" s="26"/>
      <c r="L12" s="66" t="s">
        <v>55</v>
      </c>
      <c r="M12" s="66"/>
      <c r="N12" s="66"/>
    </row>
    <row r="13" spans="1:15" x14ac:dyDescent="0.25">
      <c r="C13" s="3"/>
    </row>
    <row r="16" spans="1:15" ht="30.75" customHeight="1" x14ac:dyDescent="0.25">
      <c r="B16" s="54" t="s">
        <v>54</v>
      </c>
      <c r="C16" s="54"/>
      <c r="D16" s="11"/>
      <c r="E16" s="54" t="s">
        <v>59</v>
      </c>
      <c r="F16" s="54"/>
      <c r="G16" s="54"/>
      <c r="H16" s="54" t="s">
        <v>57</v>
      </c>
      <c r="I16" s="54"/>
      <c r="J16" s="54"/>
      <c r="K16" s="11"/>
      <c r="L16" s="11" t="s">
        <v>60</v>
      </c>
      <c r="M16" s="11"/>
      <c r="N16" s="11"/>
    </row>
    <row r="17" ht="24.75" customHeight="1" x14ac:dyDescent="0.25"/>
  </sheetData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1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ĐKS&amp;TN</vt:lpstr>
      <vt:lpstr>ĐA ĐKS</vt:lpstr>
      <vt:lpstr>HTCCD</vt:lpstr>
      <vt:lpstr>DAHTCCD</vt:lpstr>
      <vt:lpstr>TTS</vt:lpstr>
      <vt:lpstr>BV rơle</vt:lpstr>
      <vt:lpstr>TTNT</vt:lpstr>
      <vt:lpstr>MD&amp;TNHL</vt:lpstr>
      <vt:lpstr>KTXSHL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2018-02-27T08:19:41Z</cp:lastPrinted>
  <dcterms:created xsi:type="dcterms:W3CDTF">2009-09-21T02:41:34Z</dcterms:created>
  <dcterms:modified xsi:type="dcterms:W3CDTF">2018-03-05T08:30:38Z</dcterms:modified>
</cp:coreProperties>
</file>