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95" windowHeight="9060" activeTab="3"/>
  </bookViews>
  <sheets>
    <sheet name="KCNBTCT&amp;ĐA" sheetId="28" r:id="rId1"/>
    <sheet name="MXD" sheetId="32" r:id="rId2"/>
    <sheet name="KCBTCTULT" sheetId="31" r:id="rId3"/>
    <sheet name="ATLĐ" sheetId="33" r:id="rId4"/>
    <sheet name="KTTC1" sheetId="41" r:id="rId5"/>
    <sheet name="ĐLHCT" sheetId="57" r:id="rId6"/>
    <sheet name="CKC2L2" sheetId="58" r:id="rId7"/>
  </sheets>
  <definedNames>
    <definedName name="_xlnm._FilterDatabase" localSheetId="0" hidden="1">'KCNBTCT&amp;ĐA'!$A$8:$O$29</definedName>
  </definedNames>
  <calcPr calcId="144525"/>
</workbook>
</file>

<file path=xl/calcChain.xml><?xml version="1.0" encoding="utf-8"?>
<calcChain xmlns="http://schemas.openxmlformats.org/spreadsheetml/2006/main">
  <c r="I11" i="33" l="1"/>
  <c r="I12" i="33"/>
  <c r="I13" i="33"/>
  <c r="I14" i="33"/>
  <c r="I15" i="33"/>
  <c r="I16" i="33"/>
  <c r="I17" i="33"/>
  <c r="I18" i="33"/>
  <c r="I19" i="33"/>
  <c r="I20" i="33"/>
  <c r="I21" i="33"/>
  <c r="I22" i="33"/>
  <c r="K22" i="33"/>
  <c r="I23" i="33"/>
  <c r="I24" i="33"/>
  <c r="K24" i="33" s="1"/>
  <c r="I25" i="33"/>
  <c r="I26" i="33"/>
  <c r="K26" i="33" s="1"/>
  <c r="I27" i="33"/>
  <c r="I28" i="33"/>
  <c r="I29" i="33"/>
  <c r="I10" i="33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10" i="32"/>
  <c r="I13" i="58"/>
  <c r="K13" i="58" s="1"/>
  <c r="K12" i="58"/>
  <c r="L12" i="58" s="1"/>
  <c r="M12" i="58" s="1"/>
  <c r="I12" i="58"/>
  <c r="I11" i="58"/>
  <c r="K11" i="58" s="1"/>
  <c r="I10" i="58"/>
  <c r="K10" i="58" s="1"/>
  <c r="L10" i="58" s="1"/>
  <c r="M10" i="58" s="1"/>
  <c r="I11" i="31"/>
  <c r="I12" i="31"/>
  <c r="K12" i="31" s="1"/>
  <c r="O12" i="31" s="1"/>
  <c r="I13" i="31"/>
  <c r="I14" i="31"/>
  <c r="I15" i="31"/>
  <c r="I16" i="31"/>
  <c r="K16" i="31" s="1"/>
  <c r="O16" i="31" s="1"/>
  <c r="I17" i="31"/>
  <c r="I18" i="31"/>
  <c r="I19" i="31"/>
  <c r="I20" i="31"/>
  <c r="K20" i="31" s="1"/>
  <c r="I21" i="31"/>
  <c r="I22" i="31"/>
  <c r="K22" i="31" s="1"/>
  <c r="I23" i="31"/>
  <c r="I24" i="31"/>
  <c r="I25" i="31"/>
  <c r="I26" i="31"/>
  <c r="K26" i="31" s="1"/>
  <c r="I27" i="31"/>
  <c r="I28" i="31"/>
  <c r="I29" i="31"/>
  <c r="I10" i="31"/>
  <c r="K10" i="31" s="1"/>
  <c r="K11" i="31"/>
  <c r="L11" i="31"/>
  <c r="K13" i="31"/>
  <c r="L13" i="31" s="1"/>
  <c r="M13" i="31" s="1"/>
  <c r="K14" i="31"/>
  <c r="K15" i="31"/>
  <c r="L15" i="31"/>
  <c r="K17" i="31"/>
  <c r="L17" i="31" s="1"/>
  <c r="N17" i="31" s="1"/>
  <c r="K18" i="31"/>
  <c r="K19" i="31"/>
  <c r="L19" i="31"/>
  <c r="K21" i="31"/>
  <c r="L21" i="31"/>
  <c r="K23" i="31"/>
  <c r="L23" i="31" s="1"/>
  <c r="N23" i="31" s="1"/>
  <c r="K24" i="31"/>
  <c r="K25" i="31"/>
  <c r="L25" i="31"/>
  <c r="K27" i="31"/>
  <c r="L27" i="31" s="1"/>
  <c r="M27" i="31" s="1"/>
  <c r="K28" i="31"/>
  <c r="K29" i="31"/>
  <c r="L29" i="31"/>
  <c r="I11" i="28"/>
  <c r="I12" i="28"/>
  <c r="I13" i="28"/>
  <c r="I14" i="28"/>
  <c r="I15" i="28"/>
  <c r="I16" i="28"/>
  <c r="I17" i="28"/>
  <c r="I18" i="28"/>
  <c r="I19" i="28"/>
  <c r="I20" i="28"/>
  <c r="I21" i="28"/>
  <c r="I23" i="28"/>
  <c r="I24" i="28"/>
  <c r="I25" i="28"/>
  <c r="I26" i="28"/>
  <c r="I27" i="28"/>
  <c r="I28" i="28"/>
  <c r="I29" i="28"/>
  <c r="I10" i="28"/>
  <c r="I11" i="57"/>
  <c r="I12" i="57"/>
  <c r="K12" i="57" s="1"/>
  <c r="I13" i="57"/>
  <c r="I14" i="57"/>
  <c r="K14" i="57" s="1"/>
  <c r="I15" i="57"/>
  <c r="I16" i="57"/>
  <c r="K16" i="57" s="1"/>
  <c r="I17" i="57"/>
  <c r="I18" i="57"/>
  <c r="K18" i="57" s="1"/>
  <c r="I19" i="57"/>
  <c r="I20" i="57"/>
  <c r="K20" i="57" s="1"/>
  <c r="I21" i="57"/>
  <c r="I22" i="57"/>
  <c r="K22" i="57" s="1"/>
  <c r="I23" i="57"/>
  <c r="I24" i="57"/>
  <c r="K24" i="57" s="1"/>
  <c r="I25" i="57"/>
  <c r="I26" i="57"/>
  <c r="K26" i="57" s="1"/>
  <c r="I27" i="57"/>
  <c r="I28" i="57"/>
  <c r="K28" i="57" s="1"/>
  <c r="I29" i="57"/>
  <c r="I10" i="57"/>
  <c r="K10" i="57" s="1"/>
  <c r="I11" i="41"/>
  <c r="I12" i="41"/>
  <c r="I13" i="41"/>
  <c r="I14" i="41"/>
  <c r="I15" i="41"/>
  <c r="I16" i="41"/>
  <c r="I17" i="41"/>
  <c r="I18" i="41"/>
  <c r="I19" i="41"/>
  <c r="I20" i="41"/>
  <c r="I21" i="41"/>
  <c r="I22" i="41"/>
  <c r="K22" i="41" s="1"/>
  <c r="I23" i="41"/>
  <c r="I24" i="41"/>
  <c r="K24" i="41" s="1"/>
  <c r="I25" i="41"/>
  <c r="I26" i="41"/>
  <c r="K26" i="41" s="1"/>
  <c r="I27" i="41"/>
  <c r="I28" i="41"/>
  <c r="K28" i="41" s="1"/>
  <c r="I29" i="41"/>
  <c r="I10" i="41"/>
  <c r="K29" i="57"/>
  <c r="L29" i="57"/>
  <c r="K27" i="57"/>
  <c r="L27" i="57"/>
  <c r="K25" i="57"/>
  <c r="L25" i="57"/>
  <c r="K23" i="57"/>
  <c r="L23" i="57"/>
  <c r="K21" i="57"/>
  <c r="L21" i="57"/>
  <c r="K19" i="57"/>
  <c r="L19" i="57"/>
  <c r="K17" i="57"/>
  <c r="L17" i="57"/>
  <c r="K15" i="57"/>
  <c r="L15" i="57"/>
  <c r="K13" i="57"/>
  <c r="L13" i="57"/>
  <c r="K11" i="57"/>
  <c r="L11" i="57"/>
  <c r="K29" i="41"/>
  <c r="L29" i="41"/>
  <c r="K27" i="41"/>
  <c r="L27" i="41"/>
  <c r="K25" i="41"/>
  <c r="L25" i="41"/>
  <c r="K23" i="41"/>
  <c r="L23" i="41"/>
  <c r="K21" i="41"/>
  <c r="L21" i="41" s="1"/>
  <c r="M21" i="41" s="1"/>
  <c r="K20" i="41"/>
  <c r="O20" i="41" s="1"/>
  <c r="K19" i="41"/>
  <c r="L19" i="41" s="1"/>
  <c r="N19" i="41" s="1"/>
  <c r="K18" i="41"/>
  <c r="O18" i="41" s="1"/>
  <c r="K17" i="41"/>
  <c r="L17" i="41" s="1"/>
  <c r="M17" i="41" s="1"/>
  <c r="K16" i="41"/>
  <c r="O16" i="41" s="1"/>
  <c r="K15" i="41"/>
  <c r="L15" i="41" s="1"/>
  <c r="N15" i="41" s="1"/>
  <c r="K14" i="41"/>
  <c r="O14" i="41" s="1"/>
  <c r="K13" i="41"/>
  <c r="L13" i="41" s="1"/>
  <c r="M13" i="41" s="1"/>
  <c r="K12" i="41"/>
  <c r="O12" i="41" s="1"/>
  <c r="K11" i="41"/>
  <c r="L11" i="41" s="1"/>
  <c r="N11" i="41" s="1"/>
  <c r="K10" i="41"/>
  <c r="O10" i="41" s="1"/>
  <c r="K29" i="33"/>
  <c r="L29" i="33" s="1"/>
  <c r="M29" i="33" s="1"/>
  <c r="K28" i="33"/>
  <c r="L28" i="33" s="1"/>
  <c r="K27" i="33"/>
  <c r="L27" i="33" s="1"/>
  <c r="M27" i="33" s="1"/>
  <c r="K25" i="33"/>
  <c r="L25" i="33" s="1"/>
  <c r="K23" i="33"/>
  <c r="L23" i="33" s="1"/>
  <c r="K21" i="33"/>
  <c r="L21" i="33" s="1"/>
  <c r="K20" i="33"/>
  <c r="O20" i="33" s="1"/>
  <c r="K19" i="33"/>
  <c r="L19" i="33" s="1"/>
  <c r="K18" i="33"/>
  <c r="O18" i="33" s="1"/>
  <c r="K17" i="33"/>
  <c r="L17" i="33" s="1"/>
  <c r="K16" i="33"/>
  <c r="O16" i="33" s="1"/>
  <c r="K15" i="33"/>
  <c r="O15" i="33" s="1"/>
  <c r="K14" i="33"/>
  <c r="O14" i="33" s="1"/>
  <c r="K13" i="33"/>
  <c r="L13" i="33" s="1"/>
  <c r="K12" i="33"/>
  <c r="L12" i="33" s="1"/>
  <c r="K11" i="33"/>
  <c r="L11" i="33" s="1"/>
  <c r="K10" i="33"/>
  <c r="O10" i="33" s="1"/>
  <c r="O28" i="31"/>
  <c r="O24" i="31"/>
  <c r="O18" i="31"/>
  <c r="O14" i="31"/>
  <c r="K24" i="28"/>
  <c r="L24" i="28" s="1"/>
  <c r="N24" i="28" s="1"/>
  <c r="K24" i="32"/>
  <c r="L24" i="32" s="1"/>
  <c r="K11" i="28"/>
  <c r="K13" i="28"/>
  <c r="K15" i="28"/>
  <c r="K17" i="28"/>
  <c r="K19" i="28"/>
  <c r="K21" i="28"/>
  <c r="K23" i="28"/>
  <c r="K12" i="28"/>
  <c r="O12" i="28" s="1"/>
  <c r="K14" i="28"/>
  <c r="K16" i="28"/>
  <c r="K18" i="28"/>
  <c r="K20" i="28"/>
  <c r="L20" i="28" s="1"/>
  <c r="K22" i="28"/>
  <c r="O22" i="28"/>
  <c r="K25" i="28"/>
  <c r="K26" i="28"/>
  <c r="K27" i="28"/>
  <c r="K28" i="28"/>
  <c r="L28" i="28" s="1"/>
  <c r="K29" i="28"/>
  <c r="K11" i="32"/>
  <c r="L11" i="32" s="1"/>
  <c r="M11" i="32" s="1"/>
  <c r="K12" i="32"/>
  <c r="O12" i="32" s="1"/>
  <c r="L12" i="32"/>
  <c r="K13" i="32"/>
  <c r="L13" i="32"/>
  <c r="K14" i="32"/>
  <c r="K15" i="32"/>
  <c r="O15" i="32" s="1"/>
  <c r="K16" i="32"/>
  <c r="L16" i="32" s="1"/>
  <c r="N16" i="32" s="1"/>
  <c r="K17" i="32"/>
  <c r="L17" i="32" s="1"/>
  <c r="N17" i="32" s="1"/>
  <c r="K18" i="32"/>
  <c r="L18" i="32" s="1"/>
  <c r="M18" i="32" s="1"/>
  <c r="K19" i="32"/>
  <c r="L19" i="32" s="1"/>
  <c r="M19" i="32" s="1"/>
  <c r="K20" i="32"/>
  <c r="L20" i="32" s="1"/>
  <c r="N20" i="32" s="1"/>
  <c r="K21" i="32"/>
  <c r="L21" i="32" s="1"/>
  <c r="M21" i="32" s="1"/>
  <c r="K22" i="32"/>
  <c r="L22" i="32" s="1"/>
  <c r="M22" i="32" s="1"/>
  <c r="K23" i="32"/>
  <c r="K25" i="32"/>
  <c r="K26" i="32"/>
  <c r="K27" i="32"/>
  <c r="K28" i="32"/>
  <c r="K29" i="32"/>
  <c r="K10" i="32"/>
  <c r="K10" i="28"/>
  <c r="O10" i="28" s="1"/>
  <c r="L12" i="28"/>
  <c r="N12" i="28" s="1"/>
  <c r="L15" i="32"/>
  <c r="M15" i="32" s="1"/>
  <c r="O25" i="28"/>
  <c r="O10" i="32"/>
  <c r="O23" i="28"/>
  <c r="L17" i="28"/>
  <c r="N17" i="28" s="1"/>
  <c r="O13" i="28"/>
  <c r="L11" i="28"/>
  <c r="M11" i="28" s="1"/>
  <c r="N11" i="28"/>
  <c r="O27" i="28"/>
  <c r="O29" i="28"/>
  <c r="O19" i="28"/>
  <c r="L26" i="28"/>
  <c r="N26" i="28" s="1"/>
  <c r="O24" i="28"/>
  <c r="O15" i="28"/>
  <c r="O13" i="32"/>
  <c r="L25" i="32"/>
  <c r="N25" i="32"/>
  <c r="O11" i="57"/>
  <c r="O13" i="57"/>
  <c r="O15" i="57"/>
  <c r="O17" i="57"/>
  <c r="O19" i="57"/>
  <c r="O21" i="57"/>
  <c r="O11" i="41"/>
  <c r="O15" i="41"/>
  <c r="O19" i="41"/>
  <c r="O21" i="41"/>
  <c r="O23" i="41"/>
  <c r="O25" i="41"/>
  <c r="O27" i="41"/>
  <c r="O29" i="41"/>
  <c r="O13" i="33"/>
  <c r="O17" i="33"/>
  <c r="O19" i="33"/>
  <c r="O21" i="33"/>
  <c r="O27" i="33"/>
  <c r="O11" i="31"/>
  <c r="O15" i="31"/>
  <c r="O19" i="31"/>
  <c r="O23" i="31"/>
  <c r="O27" i="31"/>
  <c r="O24" i="32"/>
  <c r="O17" i="32"/>
  <c r="L22" i="28"/>
  <c r="M22" i="28" s="1"/>
  <c r="O29" i="57"/>
  <c r="O27" i="57"/>
  <c r="O25" i="57"/>
  <c r="O23" i="57"/>
  <c r="L20" i="41"/>
  <c r="M20" i="41"/>
  <c r="L18" i="41"/>
  <c r="N18" i="41"/>
  <c r="L16" i="41"/>
  <c r="M16" i="41"/>
  <c r="L14" i="41"/>
  <c r="N14" i="41"/>
  <c r="L12" i="41"/>
  <c r="M12" i="41"/>
  <c r="N22" i="28"/>
  <c r="N20" i="41"/>
  <c r="O29" i="31"/>
  <c r="O25" i="31"/>
  <c r="O21" i="31"/>
  <c r="O17" i="31"/>
  <c r="O13" i="31"/>
  <c r="L12" i="31"/>
  <c r="M12" i="31" s="1"/>
  <c r="L14" i="31"/>
  <c r="M14" i="31" s="1"/>
  <c r="L16" i="31"/>
  <c r="L18" i="31"/>
  <c r="M18" i="31" s="1"/>
  <c r="L24" i="31"/>
  <c r="M24" i="31"/>
  <c r="L28" i="31"/>
  <c r="M28" i="31"/>
  <c r="N28" i="31"/>
  <c r="N24" i="31"/>
  <c r="N12" i="31"/>
  <c r="N18" i="31"/>
  <c r="M29" i="41"/>
  <c r="N29" i="41"/>
  <c r="M27" i="41"/>
  <c r="N27" i="41"/>
  <c r="N25" i="41"/>
  <c r="M25" i="41"/>
  <c r="N23" i="41"/>
  <c r="M23" i="41"/>
  <c r="N21" i="41"/>
  <c r="M19" i="41"/>
  <c r="M18" i="41"/>
  <c r="N17" i="41"/>
  <c r="N16" i="41"/>
  <c r="M15" i="41"/>
  <c r="M14" i="41"/>
  <c r="N13" i="41"/>
  <c r="N12" i="41"/>
  <c r="M11" i="41"/>
  <c r="L10" i="41"/>
  <c r="M10" i="41" s="1"/>
  <c r="N10" i="41"/>
  <c r="N10" i="58"/>
  <c r="N12" i="58"/>
  <c r="O10" i="58"/>
  <c r="O12" i="58"/>
  <c r="L22" i="33"/>
  <c r="N22" i="33" s="1"/>
  <c r="O22" i="33"/>
  <c r="O25" i="33"/>
  <c r="O11" i="33"/>
  <c r="O12" i="33"/>
  <c r="O28" i="33"/>
  <c r="O29" i="33"/>
  <c r="L20" i="33"/>
  <c r="N20" i="33" s="1"/>
  <c r="L18" i="33"/>
  <c r="N18" i="33"/>
  <c r="L16" i="33"/>
  <c r="L14" i="33"/>
  <c r="L10" i="33"/>
  <c r="M10" i="33" s="1"/>
  <c r="M29" i="57"/>
  <c r="N29" i="57"/>
  <c r="M27" i="57"/>
  <c r="N27" i="57"/>
  <c r="N25" i="57"/>
  <c r="M25" i="57"/>
  <c r="M23" i="57"/>
  <c r="N23" i="57"/>
  <c r="M21" i="57"/>
  <c r="N21" i="57"/>
  <c r="M19" i="57"/>
  <c r="N19" i="57"/>
  <c r="M17" i="57"/>
  <c r="N17" i="57"/>
  <c r="M15" i="57"/>
  <c r="N15" i="57"/>
  <c r="M13" i="57"/>
  <c r="N13" i="57"/>
  <c r="M11" i="57"/>
  <c r="N11" i="57"/>
  <c r="N29" i="31"/>
  <c r="M29" i="31"/>
  <c r="N27" i="31"/>
  <c r="M25" i="31"/>
  <c r="N25" i="31"/>
  <c r="M23" i="31"/>
  <c r="N21" i="31"/>
  <c r="M21" i="31"/>
  <c r="N19" i="31"/>
  <c r="M19" i="31"/>
  <c r="M17" i="31"/>
  <c r="M15" i="31"/>
  <c r="N15" i="31"/>
  <c r="N13" i="31"/>
  <c r="M11" i="31"/>
  <c r="N11" i="31"/>
  <c r="N11" i="32"/>
  <c r="O29" i="32"/>
  <c r="O27" i="32"/>
  <c r="M25" i="32"/>
  <c r="O23" i="32"/>
  <c r="O22" i="32"/>
  <c r="N22" i="32"/>
  <c r="O21" i="32"/>
  <c r="O20" i="32"/>
  <c r="O19" i="32"/>
  <c r="L14" i="32"/>
  <c r="N14" i="32"/>
  <c r="M22" i="33"/>
  <c r="M20" i="33"/>
  <c r="M18" i="33"/>
  <c r="M16" i="33"/>
  <c r="N16" i="33"/>
  <c r="L29" i="28"/>
  <c r="O28" i="28"/>
  <c r="L27" i="28"/>
  <c r="N27" i="28" s="1"/>
  <c r="M26" i="28"/>
  <c r="O26" i="28"/>
  <c r="L25" i="28"/>
  <c r="M24" i="28"/>
  <c r="L23" i="28"/>
  <c r="M23" i="28" s="1"/>
  <c r="O21" i="28"/>
  <c r="L21" i="28"/>
  <c r="L19" i="28"/>
  <c r="L18" i="28"/>
  <c r="M18" i="28" s="1"/>
  <c r="O18" i="28"/>
  <c r="M17" i="28"/>
  <c r="O17" i="28"/>
  <c r="O16" i="28"/>
  <c r="L16" i="28"/>
  <c r="L15" i="28"/>
  <c r="L14" i="28"/>
  <c r="O14" i="28"/>
  <c r="L13" i="28"/>
  <c r="M12" i="28"/>
  <c r="O11" i="28"/>
  <c r="L29" i="32"/>
  <c r="O28" i="32"/>
  <c r="L28" i="32"/>
  <c r="L27" i="32"/>
  <c r="M27" i="32" s="1"/>
  <c r="O26" i="32"/>
  <c r="L26" i="32"/>
  <c r="O25" i="32"/>
  <c r="L23" i="32"/>
  <c r="N23" i="32" s="1"/>
  <c r="N21" i="32"/>
  <c r="M20" i="32"/>
  <c r="N19" i="32"/>
  <c r="N18" i="32"/>
  <c r="M17" i="32"/>
  <c r="M16" i="32"/>
  <c r="O16" i="32"/>
  <c r="N15" i="32"/>
  <c r="O14" i="32"/>
  <c r="M14" i="32"/>
  <c r="N13" i="32"/>
  <c r="M13" i="32"/>
  <c r="N12" i="32"/>
  <c r="M12" i="32"/>
  <c r="L10" i="32"/>
  <c r="N29" i="33"/>
  <c r="M28" i="33"/>
  <c r="N28" i="33"/>
  <c r="N27" i="33"/>
  <c r="M25" i="33"/>
  <c r="N25" i="33"/>
  <c r="N23" i="33"/>
  <c r="M23" i="33"/>
  <c r="N21" i="33"/>
  <c r="M21" i="33"/>
  <c r="M19" i="33"/>
  <c r="N19" i="33"/>
  <c r="N17" i="33"/>
  <c r="M17" i="33"/>
  <c r="N13" i="33"/>
  <c r="M13" i="33"/>
  <c r="N12" i="33"/>
  <c r="M12" i="33"/>
  <c r="M11" i="33"/>
  <c r="N11" i="33"/>
  <c r="N10" i="33"/>
  <c r="M29" i="28"/>
  <c r="N29" i="28"/>
  <c r="M27" i="28"/>
  <c r="N25" i="28"/>
  <c r="M25" i="28"/>
  <c r="N21" i="28"/>
  <c r="M21" i="28"/>
  <c r="M19" i="28"/>
  <c r="N19" i="28"/>
  <c r="N18" i="28"/>
  <c r="N16" i="28"/>
  <c r="M16" i="28"/>
  <c r="M15" i="28"/>
  <c r="N15" i="28"/>
  <c r="N14" i="28"/>
  <c r="M14" i="28"/>
  <c r="N13" i="28"/>
  <c r="M13" i="28"/>
  <c r="M29" i="32"/>
  <c r="N29" i="32"/>
  <c r="M28" i="32"/>
  <c r="N28" i="32"/>
  <c r="M26" i="32"/>
  <c r="N26" i="32"/>
  <c r="M10" i="32"/>
  <c r="N10" i="32"/>
  <c r="M23" i="32" l="1"/>
  <c r="N27" i="32"/>
  <c r="N23" i="28"/>
  <c r="N14" i="33"/>
  <c r="M14" i="33"/>
  <c r="N20" i="28"/>
  <c r="M20" i="28"/>
  <c r="N24" i="32"/>
  <c r="M24" i="32"/>
  <c r="L20" i="31"/>
  <c r="O20" i="31"/>
  <c r="M16" i="31"/>
  <c r="N16" i="31"/>
  <c r="L28" i="41"/>
  <c r="O28" i="41"/>
  <c r="L24" i="41"/>
  <c r="O24" i="41"/>
  <c r="O28" i="57"/>
  <c r="L28" i="57"/>
  <c r="O24" i="57"/>
  <c r="L24" i="57"/>
  <c r="O20" i="57"/>
  <c r="L20" i="57"/>
  <c r="L16" i="57"/>
  <c r="O16" i="57"/>
  <c r="O12" i="57"/>
  <c r="L12" i="57"/>
  <c r="O24" i="33"/>
  <c r="L24" i="33"/>
  <c r="N28" i="28"/>
  <c r="M28" i="28"/>
  <c r="L10" i="31"/>
  <c r="O10" i="31"/>
  <c r="O26" i="31"/>
  <c r="L26" i="31"/>
  <c r="O22" i="31"/>
  <c r="L22" i="31"/>
  <c r="O13" i="58"/>
  <c r="L13" i="58"/>
  <c r="O26" i="41"/>
  <c r="L26" i="41"/>
  <c r="L22" i="41"/>
  <c r="O22" i="41"/>
  <c r="L10" i="57"/>
  <c r="O10" i="57"/>
  <c r="L26" i="57"/>
  <c r="O26" i="57"/>
  <c r="L22" i="57"/>
  <c r="O22" i="57"/>
  <c r="O18" i="57"/>
  <c r="L18" i="57"/>
  <c r="L14" i="57"/>
  <c r="O14" i="57"/>
  <c r="L11" i="58"/>
  <c r="O11" i="58"/>
  <c r="O26" i="33"/>
  <c r="L26" i="33"/>
  <c r="N14" i="31"/>
  <c r="O18" i="32"/>
  <c r="O13" i="41"/>
  <c r="O11" i="32"/>
  <c r="L10" i="28"/>
  <c r="L15" i="33"/>
  <c r="O23" i="33"/>
  <c r="O17" i="41"/>
  <c r="O20" i="28"/>
  <c r="M11" i="58" l="1"/>
  <c r="N11" i="58"/>
  <c r="N26" i="33"/>
  <c r="M26" i="33"/>
  <c r="M14" i="57"/>
  <c r="N14" i="57"/>
  <c r="M22" i="57"/>
  <c r="N22" i="57"/>
  <c r="M10" i="57"/>
  <c r="N10" i="57"/>
  <c r="N10" i="31"/>
  <c r="M10" i="31"/>
  <c r="M16" i="57"/>
  <c r="N16" i="57"/>
  <c r="N24" i="41"/>
  <c r="M24" i="41"/>
  <c r="N10" i="28"/>
  <c r="M10" i="28"/>
  <c r="N15" i="33"/>
  <c r="M15" i="33"/>
  <c r="M18" i="57"/>
  <c r="N18" i="57"/>
  <c r="M13" i="58"/>
  <c r="N13" i="58"/>
  <c r="N26" i="31"/>
  <c r="M26" i="31"/>
  <c r="N12" i="57"/>
  <c r="M12" i="57"/>
  <c r="M20" i="57"/>
  <c r="N20" i="57"/>
  <c r="N28" i="57"/>
  <c r="M28" i="57"/>
  <c r="M26" i="57"/>
  <c r="N26" i="57"/>
  <c r="N22" i="41"/>
  <c r="M22" i="41"/>
  <c r="N28" i="41"/>
  <c r="M28" i="41"/>
  <c r="M20" i="31"/>
  <c r="N20" i="31"/>
  <c r="M26" i="41"/>
  <c r="N26" i="41"/>
  <c r="N22" i="31"/>
  <c r="M22" i="31"/>
  <c r="N24" i="33"/>
  <c r="M24" i="33"/>
  <c r="N24" i="57"/>
  <c r="M24" i="57"/>
</calcChain>
</file>

<file path=xl/sharedStrings.xml><?xml version="1.0" encoding="utf-8"?>
<sst xmlns="http://schemas.openxmlformats.org/spreadsheetml/2006/main" count="716" uniqueCount="122">
  <si>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</si>
  <si>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</si>
  <si>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</si>
  <si>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</si>
  <si>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</si>
  <si>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</si>
  <si>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</si>
  <si>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</si>
  <si>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</si>
  <si>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</si>
  <si>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</si>
  <si>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</si>
  <si>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THI KẾT THÚC HỌC PHẦN (M3 - HS 7)</t>
  </si>
  <si>
    <t>ĐIỂM SỐ HỆ 10</t>
  </si>
  <si>
    <t>ĐIỂM SỐ HỆ 4</t>
  </si>
  <si>
    <t>XẾP LOẠI</t>
  </si>
  <si>
    <t>Đức</t>
  </si>
  <si>
    <t>Nhân</t>
  </si>
  <si>
    <t>Đạt</t>
  </si>
  <si>
    <t>Nguyễn Văn</t>
  </si>
  <si>
    <t>Nguyễn Minh</t>
  </si>
  <si>
    <t>Người đọc điểm</t>
  </si>
  <si>
    <t>Người vào điểm</t>
  </si>
  <si>
    <t>20.01.1994</t>
  </si>
  <si>
    <t>Hồ Văn</t>
  </si>
  <si>
    <t>Lê Thanh</t>
  </si>
  <si>
    <t>02.09.1995</t>
  </si>
  <si>
    <t>LỚP: KỸ THUẬT CÔNG TRÌNH XÂY DỰNG K6</t>
  </si>
  <si>
    <t>14Q1021011</t>
  </si>
  <si>
    <t>Trịnh Hồng</t>
  </si>
  <si>
    <t>Ân</t>
  </si>
  <si>
    <t>08.01.1996</t>
  </si>
  <si>
    <t>14Q1021001</t>
  </si>
  <si>
    <t>Trần Anh</t>
  </si>
  <si>
    <t>Bảo</t>
  </si>
  <si>
    <t>20.08.1996</t>
  </si>
  <si>
    <t>14Q1021013</t>
  </si>
  <si>
    <t>Dương Văn</t>
  </si>
  <si>
    <t>Cương</t>
  </si>
  <si>
    <t>20.10.1996</t>
  </si>
  <si>
    <t>14Q1021014</t>
  </si>
  <si>
    <t>Nguyễn Quang</t>
  </si>
  <si>
    <t>06.12.1995</t>
  </si>
  <si>
    <t>14Q1021002</t>
  </si>
  <si>
    <t>Hồ Sỹ</t>
  </si>
  <si>
    <t>13.09.1995</t>
  </si>
  <si>
    <t>14Q1021004</t>
  </si>
  <si>
    <t>Nguyễn Gia Ngọc</t>
  </si>
  <si>
    <t>Khánh</t>
  </si>
  <si>
    <t>14Q1021005</t>
  </si>
  <si>
    <t>Phạm Phước Nam</t>
  </si>
  <si>
    <t>14Q1021006</t>
  </si>
  <si>
    <t>Khoa</t>
  </si>
  <si>
    <t>30.08.1995</t>
  </si>
  <si>
    <t>14Q1021007</t>
  </si>
  <si>
    <t>Tống Phước Anh</t>
  </si>
  <si>
    <t>23.01.1996</t>
  </si>
  <si>
    <t>14Q1021016</t>
  </si>
  <si>
    <t>Trần Hoàng</t>
  </si>
  <si>
    <t>Lân</t>
  </si>
  <si>
    <t>07.12.1996</t>
  </si>
  <si>
    <t>14Q1021008</t>
  </si>
  <si>
    <t>Mãn</t>
  </si>
  <si>
    <t>29.01.1996</t>
  </si>
  <si>
    <t>14Q1021018</t>
  </si>
  <si>
    <t>Hoàng Văn</t>
  </si>
  <si>
    <t>Mạnh</t>
  </si>
  <si>
    <t>25.10.1995</t>
  </si>
  <si>
    <t>14Q1021009</t>
  </si>
  <si>
    <t>01.10.1996</t>
  </si>
  <si>
    <t>14Q1021025</t>
  </si>
  <si>
    <t>Hoàng Phuớc</t>
  </si>
  <si>
    <t>Thanh</t>
  </si>
  <si>
    <t>23.08.1996</t>
  </si>
  <si>
    <t>14Q1021026</t>
  </si>
  <si>
    <t>Thành</t>
  </si>
  <si>
    <t>10.01.1996</t>
  </si>
  <si>
    <t>14Q1021010</t>
  </si>
  <si>
    <t>01.08.1996</t>
  </si>
  <si>
    <t>14Q1021027</t>
  </si>
  <si>
    <t>20.08.1995</t>
  </si>
  <si>
    <t>14Q1021029</t>
  </si>
  <si>
    <t>Trịnh</t>
  </si>
  <si>
    <t>08.05.1995</t>
  </si>
  <si>
    <t>14Q1021030</t>
  </si>
  <si>
    <t>Hồ Đức</t>
  </si>
  <si>
    <t>Trung</t>
  </si>
  <si>
    <t>10.10.1996</t>
  </si>
  <si>
    <t>NIÊN KHÓA: 2014 - 2019</t>
  </si>
  <si>
    <t>ĐIỂM KIỂM TRA ĐỊNH KỲ (M2 - HS 2)</t>
  </si>
  <si>
    <t>M 2.1</t>
  </si>
  <si>
    <t>Xác nhận của Phòng ĐT - KHCN</t>
  </si>
  <si>
    <t>ThS. Vũ Trung Kiên</t>
  </si>
  <si>
    <t>Người dò điểm</t>
  </si>
  <si>
    <t>ĐIỂM KIỂM TRA ĐỊNH KỲ (M2 - HS 3)</t>
  </si>
  <si>
    <t>ĐIỂM THI KẾT THÚC HỌC PHẦN (M3 - HS 6)</t>
  </si>
  <si>
    <t>Nguyễn Thị Thi</t>
  </si>
  <si>
    <t>Hà Thị Ngọc Diệu</t>
  </si>
  <si>
    <t>Nguyễn Ngọc Thủy Tiên</t>
  </si>
  <si>
    <t>Giảng viên:   Phạm Văn Lê Cường</t>
  </si>
  <si>
    <t>11Q1021052</t>
  </si>
  <si>
    <t xml:space="preserve">Võ Tín </t>
  </si>
  <si>
    <t>Nghĩa</t>
  </si>
  <si>
    <t>15.08.1993</t>
  </si>
  <si>
    <t>Học kỳ I - Năm học: 2017 - 2018</t>
  </si>
  <si>
    <t>HỌC PHẦN:  Kết cấu nhà bê tông cốt thép và đồ án          SỐ TÍN CHỈ: 4</t>
  </si>
  <si>
    <t>Giảng viên:   Phạm Văn Lê Cường - Nguyễn Thị Tuyết Mai</t>
  </si>
  <si>
    <t>Danh sách này gồm có 20 sinh viên./.</t>
  </si>
  <si>
    <t>HỌC PHẦN: Máy xây dựng       SỐ TÍN CHỈ: 2</t>
  </si>
  <si>
    <t>Giảng viên:   Hồ Sỹ Cảnh</t>
  </si>
  <si>
    <t>Giảng viên:    Nguyễn Thị Tuyết Mai</t>
  </si>
  <si>
    <t>HỌC PHẦN:  Kết cấu bê tông cốt thép ứng lực trước          SỐ TÍN CHỈ: 2</t>
  </si>
  <si>
    <t>HỌC PHẦN: An toàn lao động       SỐ TÍN CHỈ: 2</t>
  </si>
  <si>
    <t>HỌC PHẦN:  Kỹ thuật thi công 1 và đồ án          SỐ TÍN CHỈ: 4</t>
  </si>
  <si>
    <t>Giảng viên:   Ngô Nữ Hà Ni - Cao Xuân Hiển</t>
  </si>
  <si>
    <t>HỌC PHẦN: Động lực học công trình      SỐ TÍN CHỈ: 2</t>
  </si>
  <si>
    <t>Đồ án M 2.2</t>
  </si>
  <si>
    <t>HỌC PHẦN:  Cơ kết cấu 2                   SỐ TÍN CHỈ: 2</t>
  </si>
  <si>
    <t>Giảng viên: Tạ Quang Tài</t>
  </si>
  <si>
    <t>ĐIỂM THÁI ĐỘ HỌC TẬP (M1-HS1)</t>
  </si>
  <si>
    <t>Danh sách này gồm có 4 sinh viên./.</t>
  </si>
  <si>
    <t>Học kỳ II - Năm học: 2016 - 2017 (Học lại - Lần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</si>
</sst>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3" formatCode="0.0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3" fontId="4" fillId="0" borderId="1" xfId="0" applyNumberFormat="1" applyFont="1" applyBorder="1" applyAlignment="1">
      <alignment horizontal="center" vertical="center"/>
    </xf>
    <xf numFmtId="183" fontId="13" fillId="2" borderId="1" xfId="0" applyNumberFormat="1" applyFont="1" applyFill="1" applyBorder="1" applyAlignment="1">
      <alignment horizontal="center"/>
    </xf>
    <xf numFmtId="183" fontId="4" fillId="0" borderId="0" xfId="0" applyNumberFormat="1" applyFont="1" applyAlignment="1">
      <alignment horizontal="center"/>
    </xf>
    <xf numFmtId="183" fontId="4" fillId="0" borderId="0" xfId="0" applyNumberFormat="1" applyFont="1"/>
    <xf numFmtId="183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83" fontId="5" fillId="0" borderId="1" xfId="0" applyNumberFormat="1" applyFont="1" applyBorder="1" applyAlignment="1">
      <alignment horizontal="center"/>
    </xf>
    <xf numFmtId="183" fontId="13" fillId="2" borderId="1" xfId="0" applyNumberFormat="1" applyFont="1" applyFill="1" applyBorder="1" applyAlignment="1">
      <alignment horizontal="center" vertical="center"/>
    </xf>
    <xf numFmtId="183" fontId="14" fillId="2" borderId="1" xfId="0" applyNumberFormat="1" applyFont="1" applyFill="1" applyBorder="1" applyAlignment="1">
      <alignment horizontal="center" wrapText="1"/>
    </xf>
    <xf numFmtId="183" fontId="4" fillId="2" borderId="1" xfId="0" applyNumberFormat="1" applyFont="1" applyFill="1" applyBorder="1" applyAlignment="1">
      <alignment horizontal="center"/>
    </xf>
    <xf numFmtId="183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49" fontId="15" fillId="2" borderId="1" xfId="0" applyNumberFormat="1" applyFont="1" applyFill="1" applyBorder="1"/>
    <xf numFmtId="0" fontId="15" fillId="0" borderId="1" xfId="0" applyFont="1" applyBorder="1"/>
    <xf numFmtId="18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83" fontId="5" fillId="2" borderId="1" xfId="0" applyNumberFormat="1" applyFont="1" applyFill="1" applyBorder="1" applyAlignment="1">
      <alignment horizontal="center"/>
    </xf>
    <xf numFmtId="183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/>
    <xf numFmtId="49" fontId="15" fillId="2" borderId="2" xfId="0" applyNumberFormat="1" applyFont="1" applyFill="1" applyBorder="1"/>
    <xf numFmtId="49" fontId="15" fillId="2" borderId="3" xfId="0" applyNumberFormat="1" applyFont="1" applyFill="1" applyBorder="1"/>
    <xf numFmtId="0" fontId="15" fillId="0" borderId="2" xfId="0" applyFont="1" applyBorder="1"/>
    <xf numFmtId="0" fontId="15" fillId="0" borderId="3" xfId="0" applyFont="1" applyBorder="1"/>
    <xf numFmtId="49" fontId="15" fillId="2" borderId="1" xfId="0" applyNumberFormat="1" applyFont="1" applyFill="1" applyBorder="1" applyAlignment="1">
      <alignment horizontal="center"/>
    </xf>
    <xf numFmtId="14" fontId="15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14" fontId="15" fillId="2" borderId="1" xfId="0" applyNumberFormat="1" applyFont="1" applyFill="1" applyBorder="1" applyAlignment="1">
      <alignment horizontal="center" vertical="center"/>
    </xf>
    <xf numFmtId="183" fontId="10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/>
    <xf numFmtId="49" fontId="15" fillId="3" borderId="2" xfId="0" applyNumberFormat="1" applyFont="1" applyFill="1" applyBorder="1"/>
    <xf numFmtId="49" fontId="15" fillId="3" borderId="3" xfId="0" applyNumberFormat="1" applyFont="1" applyFill="1" applyBorder="1"/>
    <xf numFmtId="49" fontId="15" fillId="3" borderId="1" xfId="0" applyNumberFormat="1" applyFont="1" applyFill="1" applyBorder="1" applyAlignment="1">
      <alignment horizontal="center"/>
    </xf>
    <xf numFmtId="183" fontId="13" fillId="3" borderId="1" xfId="0" applyNumberFormat="1" applyFont="1" applyFill="1" applyBorder="1" applyAlignment="1">
      <alignment horizontal="center"/>
    </xf>
    <xf numFmtId="183" fontId="14" fillId="3" borderId="1" xfId="0" applyNumberFormat="1" applyFont="1" applyFill="1" applyBorder="1" applyAlignment="1">
      <alignment horizontal="center" wrapText="1"/>
    </xf>
    <xf numFmtId="183" fontId="4" fillId="3" borderId="1" xfId="0" applyNumberFormat="1" applyFont="1" applyFill="1" applyBorder="1" applyAlignment="1">
      <alignment horizontal="center"/>
    </xf>
    <xf numFmtId="183" fontId="4" fillId="3" borderId="1" xfId="0" applyNumberFormat="1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/>
    </xf>
    <xf numFmtId="183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0" xfId="0" applyFont="1" applyFill="1"/>
    <xf numFmtId="183" fontId="13" fillId="2" borderId="1" xfId="0" applyNumberFormat="1" applyFont="1" applyFill="1" applyBorder="1"/>
    <xf numFmtId="183" fontId="4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3" fontId="7" fillId="0" borderId="1" xfId="0" applyNumberFormat="1" applyFont="1" applyBorder="1" applyAlignment="1">
      <alignment horizontal="center" vertical="center"/>
    </xf>
    <xf numFmtId="183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4" fontId="4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 vertical="center"/>
    </xf>
    <xf numFmtId="183" fontId="13" fillId="3" borderId="1" xfId="0" applyNumberFormat="1" applyFont="1" applyFill="1" applyBorder="1" applyAlignment="1">
      <alignment horizontal="right"/>
    </xf>
    <xf numFmtId="183" fontId="14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24001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8647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8648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8649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8650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15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16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17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18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19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20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21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22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23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24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25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26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27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28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4329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794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795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796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797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798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799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00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01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02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03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04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05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06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07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08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09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10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11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12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13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14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15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16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17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18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19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1820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18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19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20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21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22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23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24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25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26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27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28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29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30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07931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190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191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192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193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194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195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196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197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198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199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00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01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02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03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04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05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06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07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08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09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10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11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12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13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14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15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216" name="Line 2"/>
        <xdr:cNvSpPr>
          <a:spLocks noChangeShapeType="1"/>
        </xdr:cNvSpPr>
      </xdr:nvSpPr>
      <xdr:spPr bwMode="auto">
        <a:xfrm>
          <a:off x="6286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25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26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27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28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29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30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31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32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33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34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35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110736" name="Line 2"/>
        <xdr:cNvSpPr>
          <a:spLocks noChangeShapeType="1"/>
        </xdr:cNvSpPr>
      </xdr:nvSpPr>
      <xdr:spPr bwMode="auto">
        <a:xfrm>
          <a:off x="628650" y="4476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zoomScaleSheetLayoutView="100" workbookViewId="0">
      <selection activeCell="J30" sqref="J30"/>
    </sheetView>
  </sheetViews>
  <sheetFormatPr defaultRowHeight="15.75" x14ac:dyDescent="0.25"/>
  <cols>
    <col min="1" max="1" width="4.5703125" style="1" bestFit="1" customWidth="1"/>
    <col min="2" max="2" width="12" style="1" customWidth="1"/>
    <col min="3" max="3" width="17.140625" style="1" customWidth="1"/>
    <col min="4" max="4" width="7.28515625" style="1" customWidth="1"/>
    <col min="5" max="5" width="12.42578125" style="1" customWidth="1"/>
    <col min="6" max="6" width="9.7109375" style="13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95" t="s">
        <v>1</v>
      </c>
      <c r="B1" s="95"/>
      <c r="C1" s="95"/>
      <c r="D1" s="95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5" ht="19.5" customHeight="1" x14ac:dyDescent="0.25">
      <c r="A2" s="96" t="s">
        <v>2</v>
      </c>
      <c r="B2" s="96"/>
      <c r="C2" s="96"/>
      <c r="D2" s="96"/>
      <c r="E2" s="93" t="s">
        <v>27</v>
      </c>
      <c r="F2" s="93"/>
      <c r="G2" s="93"/>
      <c r="H2" s="93"/>
      <c r="I2" s="93"/>
      <c r="J2" s="93"/>
      <c r="K2" s="93"/>
      <c r="L2" s="93"/>
      <c r="M2" s="93"/>
      <c r="N2" s="93"/>
    </row>
    <row r="3" spans="1:15" ht="20.25" customHeight="1" x14ac:dyDescent="0.25">
      <c r="E3" s="91" t="s">
        <v>88</v>
      </c>
      <c r="F3" s="91"/>
      <c r="G3" s="91"/>
      <c r="H3" s="91"/>
      <c r="I3" s="91"/>
      <c r="J3" s="91"/>
      <c r="K3" s="91"/>
      <c r="L3" s="91"/>
      <c r="M3" s="91"/>
      <c r="N3" s="91"/>
    </row>
    <row r="4" spans="1:15" ht="18.75" customHeight="1" x14ac:dyDescent="0.25">
      <c r="E4" s="93" t="s">
        <v>104</v>
      </c>
      <c r="F4" s="93"/>
      <c r="G4" s="93"/>
      <c r="H4" s="93"/>
      <c r="I4" s="93"/>
      <c r="J4" s="93"/>
      <c r="K4" s="93"/>
      <c r="L4" s="93"/>
      <c r="M4" s="93"/>
      <c r="N4" s="93"/>
    </row>
    <row r="5" spans="1:15" ht="18.75" customHeight="1" x14ac:dyDescent="0.25">
      <c r="E5" s="101" t="s">
        <v>105</v>
      </c>
      <c r="F5" s="101"/>
      <c r="G5" s="101"/>
      <c r="H5" s="101"/>
      <c r="I5" s="101"/>
      <c r="J5" s="101"/>
      <c r="K5" s="101"/>
      <c r="L5" s="101"/>
      <c r="M5" s="101"/>
      <c r="N5" s="101"/>
    </row>
    <row r="6" spans="1:15" ht="15.75" customHeight="1" x14ac:dyDescent="0.25">
      <c r="E6" s="101" t="s">
        <v>106</v>
      </c>
      <c r="F6" s="101"/>
      <c r="G6" s="101"/>
      <c r="H6" s="101"/>
      <c r="I6" s="101"/>
      <c r="J6" s="101"/>
      <c r="K6" s="101"/>
      <c r="L6" s="101"/>
      <c r="M6" s="101"/>
      <c r="N6" s="101"/>
    </row>
    <row r="7" spans="1:15" ht="10.5" customHeight="1" x14ac:dyDescent="0.25"/>
    <row r="8" spans="1:15" s="5" customFormat="1" ht="42" customHeight="1" x14ac:dyDescent="0.2">
      <c r="A8" s="92" t="s">
        <v>0</v>
      </c>
      <c r="B8" s="92" t="s">
        <v>3</v>
      </c>
      <c r="C8" s="92" t="s">
        <v>4</v>
      </c>
      <c r="D8" s="92"/>
      <c r="E8" s="107" t="s">
        <v>5</v>
      </c>
      <c r="F8" s="102" t="s">
        <v>11</v>
      </c>
      <c r="G8" s="104" t="s">
        <v>94</v>
      </c>
      <c r="H8" s="105"/>
      <c r="I8" s="106"/>
      <c r="J8" s="102" t="s">
        <v>95</v>
      </c>
      <c r="K8" s="104" t="s">
        <v>10</v>
      </c>
      <c r="L8" s="105"/>
      <c r="M8" s="106"/>
      <c r="N8" s="97" t="s">
        <v>15</v>
      </c>
      <c r="O8" s="98"/>
    </row>
    <row r="9" spans="1:15" s="5" customFormat="1" ht="40.5" customHeight="1" x14ac:dyDescent="0.2">
      <c r="A9" s="92"/>
      <c r="B9" s="92"/>
      <c r="C9" s="92"/>
      <c r="D9" s="92"/>
      <c r="E9" s="92"/>
      <c r="F9" s="103"/>
      <c r="G9" s="4" t="s">
        <v>90</v>
      </c>
      <c r="H9" s="4" t="s">
        <v>116</v>
      </c>
      <c r="I9" s="4" t="s">
        <v>9</v>
      </c>
      <c r="J9" s="103"/>
      <c r="K9" s="4" t="s">
        <v>13</v>
      </c>
      <c r="L9" s="4" t="s">
        <v>6</v>
      </c>
      <c r="M9" s="4" t="s">
        <v>14</v>
      </c>
      <c r="N9" s="99"/>
      <c r="O9" s="100"/>
    </row>
    <row r="10" spans="1:15" s="3" customFormat="1" ht="20.100000000000001" customHeight="1" x14ac:dyDescent="0.25">
      <c r="A10" s="9">
        <v>1</v>
      </c>
      <c r="B10" s="27" t="s">
        <v>28</v>
      </c>
      <c r="C10" s="37" t="s">
        <v>29</v>
      </c>
      <c r="D10" s="38" t="s">
        <v>30</v>
      </c>
      <c r="E10" s="41" t="s">
        <v>31</v>
      </c>
      <c r="F10" s="64">
        <v>8</v>
      </c>
      <c r="G10" s="64"/>
      <c r="H10" s="64">
        <v>8</v>
      </c>
      <c r="I10" s="14">
        <f>H10</f>
        <v>8</v>
      </c>
      <c r="J10" s="14">
        <v>7</v>
      </c>
      <c r="K10" s="20">
        <f xml:space="preserve"> ROUND((J10*6+I10*3+F10)/10,1)</f>
        <v>7.4</v>
      </c>
      <c r="L10" s="18" t="str">
        <f>IF(K10&gt;=8.5,"A",IF(K10&gt;=7,"B",IF(K10&gt;=5.5,"C",IF(K10&gt;=4,"D",IF(AND(K10&lt;4,K10&gt;=0),"F",IF(AND(F10="",I10="",J10=""),"I",IF(OR(F10&lt;&gt;"",I10&lt;&gt;"",J10&lt;&gt;""),"X","R")))))))</f>
        <v>B</v>
      </c>
      <c r="M10" s="19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20.100000000000001" customHeight="1" x14ac:dyDescent="0.25">
      <c r="A11" s="9">
        <v>2</v>
      </c>
      <c r="B11" s="28" t="s">
        <v>32</v>
      </c>
      <c r="C11" s="39" t="s">
        <v>33</v>
      </c>
      <c r="D11" s="40" t="s">
        <v>34</v>
      </c>
      <c r="E11" s="42" t="s">
        <v>35</v>
      </c>
      <c r="F11" s="64">
        <v>9</v>
      </c>
      <c r="G11" s="64"/>
      <c r="H11" s="64">
        <v>8.6</v>
      </c>
      <c r="I11" s="14">
        <f t="shared" ref="I11:I29" si="0">H11</f>
        <v>8.6</v>
      </c>
      <c r="J11" s="14">
        <v>8</v>
      </c>
      <c r="K11" s="20">
        <f t="shared" ref="K11:K29" si="1" xml:space="preserve"> ROUND((J11*6+I11*3+F11)/10,1)</f>
        <v>8.3000000000000007</v>
      </c>
      <c r="L11" s="18" t="str">
        <f>IF(K11&gt;=8.5,"A",IF(K11&gt;=7,"B",IF(K11&gt;=5.5,"C",IF(K11&gt;=4,"D",IF(AND(K11&lt;4,K11&gt;=0),"F",IF(AND(F11="",I11="",J11=""),"I",IF(OR(F11&lt;&gt;"",I11&lt;&gt;"",J11&lt;&gt;""),"X","R")))))))</f>
        <v>B</v>
      </c>
      <c r="M11" s="19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20.100000000000001" customHeight="1" x14ac:dyDescent="0.25">
      <c r="A12" s="9">
        <v>3</v>
      </c>
      <c r="B12" s="27" t="s">
        <v>36</v>
      </c>
      <c r="C12" s="37" t="s">
        <v>37</v>
      </c>
      <c r="D12" s="38" t="s">
        <v>38</v>
      </c>
      <c r="E12" s="41" t="s">
        <v>39</v>
      </c>
      <c r="F12" s="64">
        <v>9</v>
      </c>
      <c r="G12" s="64"/>
      <c r="H12" s="64">
        <v>6.8</v>
      </c>
      <c r="I12" s="14">
        <f t="shared" si="0"/>
        <v>6.8</v>
      </c>
      <c r="J12" s="14">
        <v>4</v>
      </c>
      <c r="K12" s="20">
        <f t="shared" si="1"/>
        <v>5.3</v>
      </c>
      <c r="L12" s="18" t="str">
        <f>IF(K12&gt;=8.5,"A",IF(K12&gt;=7,"B",IF(K12&gt;=5.5,"C",IF(K12&gt;=4,"D",IF(AND(K12&lt;4,K12&gt;=0),"F",IF(AND(F12="",I12="",J12=""),"I",IF(OR(F12&lt;&gt;"",I12&lt;&gt;"",J12&lt;&gt;""),"X","R")))))))</f>
        <v>D</v>
      </c>
      <c r="M12" s="19">
        <f>IF(L12="A",4,IF(L12="B",3,IF(L12="C",2,IF(L12="D",1,0))))</f>
        <v>1</v>
      </c>
      <c r="N12" s="8" t="str">
        <f>IF(L12="A","GIỎI",IF(L12="B","KHÁ",IF(L12="C","TB",IF(L12="D","TB YẾU","KÉM"))))</f>
        <v>TB YẾU</v>
      </c>
      <c r="O12" s="2" t="str">
        <f>IF(OR(K12&lt;4,J12&lt;=2),"KHÔNG ĐẠT","ĐẠT")</f>
        <v>ĐẠT</v>
      </c>
    </row>
    <row r="13" spans="1:15" s="3" customFormat="1" ht="20.100000000000001" customHeight="1" x14ac:dyDescent="0.25">
      <c r="A13" s="9">
        <v>4</v>
      </c>
      <c r="B13" s="27" t="s">
        <v>40</v>
      </c>
      <c r="C13" s="37" t="s">
        <v>41</v>
      </c>
      <c r="D13" s="38" t="s">
        <v>18</v>
      </c>
      <c r="E13" s="41" t="s">
        <v>42</v>
      </c>
      <c r="F13" s="64">
        <v>7.5</v>
      </c>
      <c r="G13" s="64"/>
      <c r="H13" s="64">
        <v>7.7</v>
      </c>
      <c r="I13" s="14">
        <f t="shared" si="0"/>
        <v>7.7</v>
      </c>
      <c r="J13" s="14">
        <v>0</v>
      </c>
      <c r="K13" s="20">
        <f t="shared" si="1"/>
        <v>3.1</v>
      </c>
      <c r="L13" s="18" t="str">
        <f>IF(K13&gt;=8.5,"A",IF(K13&gt;=7,"B",IF(K13&gt;=5.5,"C",IF(K13&gt;=4,"D",IF(AND(K13&lt;4,K13&gt;=0),"F",IF(AND(F13="",I13="",J13=""),"I",IF(OR(F13&lt;&gt;"",I13&lt;&gt;"",J13&lt;&gt;""),"X","R")))))))</f>
        <v>F</v>
      </c>
      <c r="M13" s="19">
        <f>IF(L13="A",4,IF(L13="B",3,IF(L13="C",2,IF(L13="D",1,0))))</f>
        <v>0</v>
      </c>
      <c r="N13" s="8" t="str">
        <f>IF(L13="A","GIỎI",IF(L13="B","KHÁ",IF(L13="C","TB",IF(L13="D","TB YẾU","KÉM"))))</f>
        <v>KÉM</v>
      </c>
      <c r="O13" s="2" t="str">
        <f>IF(OR(K13&lt;4,J13&lt;=2),"KHÔNG ĐẠT","ĐẠT")</f>
        <v>KHÔNG ĐẠT</v>
      </c>
    </row>
    <row r="14" spans="1:15" s="3" customFormat="1" ht="20.100000000000001" customHeight="1" x14ac:dyDescent="0.25">
      <c r="A14" s="9">
        <v>5</v>
      </c>
      <c r="B14" s="28" t="s">
        <v>43</v>
      </c>
      <c r="C14" s="39" t="s">
        <v>44</v>
      </c>
      <c r="D14" s="40" t="s">
        <v>16</v>
      </c>
      <c r="E14" s="42" t="s">
        <v>45</v>
      </c>
      <c r="F14" s="64">
        <v>9</v>
      </c>
      <c r="G14" s="64"/>
      <c r="H14" s="64">
        <v>7.4</v>
      </c>
      <c r="I14" s="14">
        <f t="shared" si="0"/>
        <v>7.4</v>
      </c>
      <c r="J14" s="14">
        <v>4</v>
      </c>
      <c r="K14" s="20">
        <f t="shared" si="1"/>
        <v>5.5</v>
      </c>
      <c r="L14" s="18" t="str">
        <f>IF(K14&gt;=8.5,"A",IF(K14&gt;=7,"B",IF(K14&gt;=5.5,"C",IF(K14&gt;=4,"D",IF(AND(K14&lt;4,K14&gt;=0),"F",IF(AND(F14="",I14="",J14=""),"I",IF(OR(F14&lt;&gt;"",I14&lt;&gt;"",J14&lt;&gt;""),"X","R")))))))</f>
        <v>C</v>
      </c>
      <c r="M14" s="19">
        <f>IF(L14="A",4,IF(L14="B",3,IF(L14="C",2,IF(L14="D",1,0))))</f>
        <v>2</v>
      </c>
      <c r="N14" s="8" t="str">
        <f>IF(L14="A","GIỎI",IF(L14="B","KHÁ",IF(L14="C","TB",IF(L14="D","TB YẾU","KÉM"))))</f>
        <v>TB</v>
      </c>
      <c r="O14" s="2" t="str">
        <f>IF(OR(K14&lt;4,J14&lt;=2),"KHÔNG ĐẠT","ĐẠT")</f>
        <v>ĐẠT</v>
      </c>
    </row>
    <row r="15" spans="1:15" s="36" customFormat="1" ht="20.100000000000001" customHeight="1" x14ac:dyDescent="0.25">
      <c r="A15" s="30">
        <v>6</v>
      </c>
      <c r="B15" s="43" t="s">
        <v>46</v>
      </c>
      <c r="C15" s="44" t="s">
        <v>47</v>
      </c>
      <c r="D15" s="45" t="s">
        <v>48</v>
      </c>
      <c r="E15" s="46" t="s">
        <v>26</v>
      </c>
      <c r="F15" s="64">
        <v>9</v>
      </c>
      <c r="G15" s="64"/>
      <c r="H15" s="64">
        <v>6.9</v>
      </c>
      <c r="I15" s="14">
        <f t="shared" si="0"/>
        <v>6.9</v>
      </c>
      <c r="J15" s="47">
        <v>0</v>
      </c>
      <c r="K15" s="31">
        <f t="shared" si="1"/>
        <v>3</v>
      </c>
      <c r="L15" s="32" t="str">
        <f t="shared" ref="L15:L25" si="2">IF(K15&gt;=8.5,"A",IF(K15&gt;=7,"B",IF(K15&gt;=5.5,"C",IF(K15&gt;=4,"D",IF(AND(K15&lt;4,K15&gt;=0),"F",IF(AND(F15="",I15="",J15=""),"I",IF(OR(F15&lt;&gt;"",I15&lt;&gt;"",J15&lt;&gt;""),"X","R")))))))</f>
        <v>F</v>
      </c>
      <c r="M15" s="33">
        <f t="shared" ref="M15:M25" si="3">IF(L15="A",4,IF(L15="B",3,IF(L15="C",2,IF(L15="D",1,0))))</f>
        <v>0</v>
      </c>
      <c r="N15" s="34" t="str">
        <f t="shared" ref="N15:N25" si="4">IF(L15="A","GIỎI",IF(L15="B","KHÁ",IF(L15="C","TB",IF(L15="D","TB YẾU","KÉM"))))</f>
        <v>KÉM</v>
      </c>
      <c r="O15" s="35" t="str">
        <f t="shared" ref="O15:O25" si="5">IF(OR(K15&lt;4,J15&lt;=2),"KHÔNG ĐẠT","ĐẠT")</f>
        <v>KHÔNG ĐẠT</v>
      </c>
    </row>
    <row r="16" spans="1:15" s="3" customFormat="1" ht="20.100000000000001" customHeight="1" x14ac:dyDescent="0.25">
      <c r="A16" s="9">
        <v>7</v>
      </c>
      <c r="B16" s="28" t="s">
        <v>49</v>
      </c>
      <c r="C16" s="39" t="s">
        <v>50</v>
      </c>
      <c r="D16" s="40" t="s">
        <v>48</v>
      </c>
      <c r="E16" s="42" t="s">
        <v>23</v>
      </c>
      <c r="F16" s="64">
        <v>8</v>
      </c>
      <c r="G16" s="64"/>
      <c r="H16" s="64">
        <v>7.4</v>
      </c>
      <c r="I16" s="14">
        <f t="shared" si="0"/>
        <v>7.4</v>
      </c>
      <c r="J16" s="14">
        <v>0</v>
      </c>
      <c r="K16" s="20">
        <f t="shared" si="1"/>
        <v>3</v>
      </c>
      <c r="L16" s="18" t="str">
        <f t="shared" si="2"/>
        <v>F</v>
      </c>
      <c r="M16" s="19">
        <f t="shared" si="3"/>
        <v>0</v>
      </c>
      <c r="N16" s="8" t="str">
        <f t="shared" si="4"/>
        <v>KÉM</v>
      </c>
      <c r="O16" s="2" t="str">
        <f t="shared" si="5"/>
        <v>KHÔNG ĐẠT</v>
      </c>
    </row>
    <row r="17" spans="1:15" s="3" customFormat="1" ht="20.100000000000001" customHeight="1" x14ac:dyDescent="0.25">
      <c r="A17" s="9">
        <v>8</v>
      </c>
      <c r="B17" s="28" t="s">
        <v>51</v>
      </c>
      <c r="C17" s="39" t="s">
        <v>19</v>
      </c>
      <c r="D17" s="40" t="s">
        <v>52</v>
      </c>
      <c r="E17" s="42" t="s">
        <v>53</v>
      </c>
      <c r="F17" s="64">
        <v>8</v>
      </c>
      <c r="G17" s="64"/>
      <c r="H17" s="64">
        <v>8.3000000000000007</v>
      </c>
      <c r="I17" s="14">
        <f t="shared" si="0"/>
        <v>8.3000000000000007</v>
      </c>
      <c r="J17" s="14">
        <v>3</v>
      </c>
      <c r="K17" s="20">
        <f t="shared" si="1"/>
        <v>5.0999999999999996</v>
      </c>
      <c r="L17" s="18" t="str">
        <f t="shared" si="2"/>
        <v>D</v>
      </c>
      <c r="M17" s="19">
        <f t="shared" si="3"/>
        <v>1</v>
      </c>
      <c r="N17" s="8" t="str">
        <f t="shared" si="4"/>
        <v>TB YẾU</v>
      </c>
      <c r="O17" s="2" t="str">
        <f t="shared" si="5"/>
        <v>ĐẠT</v>
      </c>
    </row>
    <row r="18" spans="1:15" s="3" customFormat="1" ht="20.100000000000001" customHeight="1" x14ac:dyDescent="0.25">
      <c r="A18" s="9">
        <v>9</v>
      </c>
      <c r="B18" s="28" t="s">
        <v>54</v>
      </c>
      <c r="C18" s="39" t="s">
        <v>55</v>
      </c>
      <c r="D18" s="40" t="s">
        <v>52</v>
      </c>
      <c r="E18" s="42" t="s">
        <v>56</v>
      </c>
      <c r="F18" s="64">
        <v>8</v>
      </c>
      <c r="G18" s="64"/>
      <c r="H18" s="64">
        <v>7.4</v>
      </c>
      <c r="I18" s="14">
        <f t="shared" si="0"/>
        <v>7.4</v>
      </c>
      <c r="J18" s="14">
        <v>3</v>
      </c>
      <c r="K18" s="20">
        <f t="shared" si="1"/>
        <v>4.8</v>
      </c>
      <c r="L18" s="18" t="str">
        <f t="shared" si="2"/>
        <v>D</v>
      </c>
      <c r="M18" s="19">
        <f t="shared" si="3"/>
        <v>1</v>
      </c>
      <c r="N18" s="8" t="str">
        <f t="shared" si="4"/>
        <v>TB YẾU</v>
      </c>
      <c r="O18" s="2" t="str">
        <f t="shared" si="5"/>
        <v>ĐẠT</v>
      </c>
    </row>
    <row r="19" spans="1:15" s="3" customFormat="1" ht="20.100000000000001" customHeight="1" x14ac:dyDescent="0.25">
      <c r="A19" s="9">
        <v>10</v>
      </c>
      <c r="B19" s="27" t="s">
        <v>57</v>
      </c>
      <c r="C19" s="37" t="s">
        <v>58</v>
      </c>
      <c r="D19" s="38" t="s">
        <v>59</v>
      </c>
      <c r="E19" s="41" t="s">
        <v>60</v>
      </c>
      <c r="F19" s="64">
        <v>8</v>
      </c>
      <c r="G19" s="64"/>
      <c r="H19" s="64">
        <v>8</v>
      </c>
      <c r="I19" s="14">
        <f t="shared" si="0"/>
        <v>8</v>
      </c>
      <c r="J19" s="14">
        <v>5.5</v>
      </c>
      <c r="K19" s="20">
        <f t="shared" si="1"/>
        <v>6.5</v>
      </c>
      <c r="L19" s="18" t="str">
        <f t="shared" si="2"/>
        <v>C</v>
      </c>
      <c r="M19" s="19">
        <f t="shared" si="3"/>
        <v>2</v>
      </c>
      <c r="N19" s="8" t="str">
        <f t="shared" si="4"/>
        <v>TB</v>
      </c>
      <c r="O19" s="2" t="str">
        <f t="shared" si="5"/>
        <v>ĐẠT</v>
      </c>
    </row>
    <row r="20" spans="1:15" s="3" customFormat="1" ht="20.100000000000001" customHeight="1" x14ac:dyDescent="0.25">
      <c r="A20" s="9">
        <v>11</v>
      </c>
      <c r="B20" s="28" t="s">
        <v>61</v>
      </c>
      <c r="C20" s="39" t="s">
        <v>25</v>
      </c>
      <c r="D20" s="40" t="s">
        <v>62</v>
      </c>
      <c r="E20" s="42" t="s">
        <v>63</v>
      </c>
      <c r="F20" s="64">
        <v>9</v>
      </c>
      <c r="G20" s="64"/>
      <c r="H20" s="64">
        <v>8.3000000000000007</v>
      </c>
      <c r="I20" s="14">
        <f t="shared" si="0"/>
        <v>8.3000000000000007</v>
      </c>
      <c r="J20" s="14">
        <v>6</v>
      </c>
      <c r="K20" s="20">
        <f t="shared" si="1"/>
        <v>7</v>
      </c>
      <c r="L20" s="18" t="str">
        <f t="shared" si="2"/>
        <v>B</v>
      </c>
      <c r="M20" s="19">
        <f t="shared" si="3"/>
        <v>3</v>
      </c>
      <c r="N20" s="8" t="str">
        <f t="shared" si="4"/>
        <v>KHÁ</v>
      </c>
      <c r="O20" s="2" t="str">
        <f t="shared" si="5"/>
        <v>ĐẠT</v>
      </c>
    </row>
    <row r="21" spans="1:15" s="36" customFormat="1" ht="20.100000000000001" customHeight="1" x14ac:dyDescent="0.25">
      <c r="A21" s="30">
        <v>12</v>
      </c>
      <c r="B21" s="27" t="s">
        <v>64</v>
      </c>
      <c r="C21" s="37" t="s">
        <v>65</v>
      </c>
      <c r="D21" s="38" t="s">
        <v>66</v>
      </c>
      <c r="E21" s="41" t="s">
        <v>67</v>
      </c>
      <c r="F21" s="64">
        <v>9</v>
      </c>
      <c r="G21" s="64"/>
      <c r="H21" s="64">
        <v>5.9</v>
      </c>
      <c r="I21" s="14">
        <f t="shared" si="0"/>
        <v>5.9</v>
      </c>
      <c r="J21" s="47">
        <v>0</v>
      </c>
      <c r="K21" s="31">
        <f t="shared" si="1"/>
        <v>2.7</v>
      </c>
      <c r="L21" s="32" t="str">
        <f t="shared" si="2"/>
        <v>F</v>
      </c>
      <c r="M21" s="33">
        <f t="shared" si="3"/>
        <v>0</v>
      </c>
      <c r="N21" s="34" t="str">
        <f t="shared" si="4"/>
        <v>KÉM</v>
      </c>
      <c r="O21" s="35" t="str">
        <f t="shared" si="5"/>
        <v>KHÔNG ĐẠT</v>
      </c>
    </row>
    <row r="22" spans="1:15" s="3" customFormat="1" ht="20.100000000000001" customHeight="1" x14ac:dyDescent="0.25">
      <c r="A22" s="9">
        <v>13</v>
      </c>
      <c r="B22" s="27" t="s">
        <v>100</v>
      </c>
      <c r="C22" s="37" t="s">
        <v>101</v>
      </c>
      <c r="D22" s="38" t="s">
        <v>102</v>
      </c>
      <c r="E22" s="41" t="s">
        <v>103</v>
      </c>
      <c r="F22" s="56">
        <v>5</v>
      </c>
      <c r="G22" s="56"/>
      <c r="H22" s="56">
        <v>0</v>
      </c>
      <c r="I22" s="14">
        <v>0</v>
      </c>
      <c r="J22" s="14"/>
      <c r="K22" s="20">
        <f t="shared" si="1"/>
        <v>0.5</v>
      </c>
      <c r="L22" s="18" t="str">
        <f t="shared" si="2"/>
        <v>F</v>
      </c>
      <c r="M22" s="19">
        <f t="shared" si="3"/>
        <v>0</v>
      </c>
      <c r="N22" s="8" t="str">
        <f t="shared" si="4"/>
        <v>KÉM</v>
      </c>
      <c r="O22" s="2" t="str">
        <f t="shared" si="5"/>
        <v>KHÔNG ĐẠT</v>
      </c>
    </row>
    <row r="23" spans="1:15" s="3" customFormat="1" ht="20.100000000000001" customHeight="1" x14ac:dyDescent="0.25">
      <c r="A23" s="9">
        <v>14</v>
      </c>
      <c r="B23" s="28" t="s">
        <v>68</v>
      </c>
      <c r="C23" s="39" t="s">
        <v>41</v>
      </c>
      <c r="D23" s="40" t="s">
        <v>17</v>
      </c>
      <c r="E23" s="42" t="s">
        <v>69</v>
      </c>
      <c r="F23" s="64">
        <v>9.5</v>
      </c>
      <c r="G23" s="64"/>
      <c r="H23" s="64">
        <v>9</v>
      </c>
      <c r="I23" s="14">
        <f t="shared" si="0"/>
        <v>9</v>
      </c>
      <c r="J23" s="14">
        <v>8.5</v>
      </c>
      <c r="K23" s="20">
        <f t="shared" si="1"/>
        <v>8.8000000000000007</v>
      </c>
      <c r="L23" s="18" t="str">
        <f t="shared" si="2"/>
        <v>A</v>
      </c>
      <c r="M23" s="19">
        <f t="shared" si="3"/>
        <v>4</v>
      </c>
      <c r="N23" s="8" t="str">
        <f t="shared" si="4"/>
        <v>GIỎI</v>
      </c>
      <c r="O23" s="2" t="str">
        <f t="shared" si="5"/>
        <v>ĐẠT</v>
      </c>
    </row>
    <row r="24" spans="1:15" s="3" customFormat="1" ht="20.100000000000001" customHeight="1" x14ac:dyDescent="0.25">
      <c r="A24" s="9">
        <v>15</v>
      </c>
      <c r="B24" s="27" t="s">
        <v>70</v>
      </c>
      <c r="C24" s="37" t="s">
        <v>71</v>
      </c>
      <c r="D24" s="38" t="s">
        <v>72</v>
      </c>
      <c r="E24" s="41" t="s">
        <v>73</v>
      </c>
      <c r="F24" s="64">
        <v>8</v>
      </c>
      <c r="G24" s="64"/>
      <c r="H24" s="64">
        <v>6.6</v>
      </c>
      <c r="I24" s="14">
        <f t="shared" si="0"/>
        <v>6.6</v>
      </c>
      <c r="J24" s="14">
        <v>3</v>
      </c>
      <c r="K24" s="20">
        <f xml:space="preserve"> ROUND((J24*6+I24*3+F24)/10,1)</f>
        <v>4.5999999999999996</v>
      </c>
      <c r="L24" s="18" t="str">
        <f t="shared" si="2"/>
        <v>D</v>
      </c>
      <c r="M24" s="19">
        <f t="shared" si="3"/>
        <v>1</v>
      </c>
      <c r="N24" s="8" t="str">
        <f t="shared" si="4"/>
        <v>TB YẾU</v>
      </c>
      <c r="O24" s="2" t="str">
        <f t="shared" si="5"/>
        <v>ĐẠT</v>
      </c>
    </row>
    <row r="25" spans="1:15" s="3" customFormat="1" ht="20.100000000000001" customHeight="1" x14ac:dyDescent="0.25">
      <c r="A25" s="9">
        <v>16</v>
      </c>
      <c r="B25" s="27" t="s">
        <v>74</v>
      </c>
      <c r="C25" s="37" t="s">
        <v>24</v>
      </c>
      <c r="D25" s="38" t="s">
        <v>75</v>
      </c>
      <c r="E25" s="41" t="s">
        <v>76</v>
      </c>
      <c r="F25" s="64">
        <v>8</v>
      </c>
      <c r="G25" s="64"/>
      <c r="H25" s="64">
        <v>7.7</v>
      </c>
      <c r="I25" s="14">
        <f t="shared" si="0"/>
        <v>7.7</v>
      </c>
      <c r="J25" s="14">
        <v>3</v>
      </c>
      <c r="K25" s="20">
        <f t="shared" si="1"/>
        <v>4.9000000000000004</v>
      </c>
      <c r="L25" s="18" t="str">
        <f t="shared" si="2"/>
        <v>D</v>
      </c>
      <c r="M25" s="19">
        <f t="shared" si="3"/>
        <v>1</v>
      </c>
      <c r="N25" s="8" t="str">
        <f t="shared" si="4"/>
        <v>TB YẾU</v>
      </c>
      <c r="O25" s="2" t="str">
        <f t="shared" si="5"/>
        <v>ĐẠT</v>
      </c>
    </row>
    <row r="26" spans="1:15" s="3" customFormat="1" ht="20.100000000000001" customHeight="1" x14ac:dyDescent="0.25">
      <c r="A26" s="9">
        <v>17</v>
      </c>
      <c r="B26" s="28" t="s">
        <v>77</v>
      </c>
      <c r="C26" s="39" t="s">
        <v>20</v>
      </c>
      <c r="D26" s="40" t="s">
        <v>75</v>
      </c>
      <c r="E26" s="42" t="s">
        <v>78</v>
      </c>
      <c r="F26" s="64">
        <v>6</v>
      </c>
      <c r="G26" s="64"/>
      <c r="H26" s="64">
        <v>7.5</v>
      </c>
      <c r="I26" s="14">
        <f t="shared" si="0"/>
        <v>7.5</v>
      </c>
      <c r="J26" s="14">
        <v>1</v>
      </c>
      <c r="K26" s="20">
        <f t="shared" si="1"/>
        <v>3.5</v>
      </c>
      <c r="L26" s="18" t="str">
        <f>IF(K26&gt;=8.5,"A",IF(K26&gt;=7,"B",IF(K26&gt;=5.5,"C",IF(K26&gt;=4,"D",IF(AND(K26&lt;4,K26&gt;=0),"F",IF(AND(F26="",I26="",J26=""),"I",IF(OR(F26&lt;&gt;"",I26&lt;&gt;"",J26&lt;&gt;""),"X","R")))))))</f>
        <v>F</v>
      </c>
      <c r="M26" s="19">
        <f>IF(L26="A",4,IF(L26="B",3,IF(L26="C",2,IF(L26="D",1,0))))</f>
        <v>0</v>
      </c>
      <c r="N26" s="8" t="str">
        <f>IF(L26="A","GIỎI",IF(L26="B","KHÁ",IF(L26="C","TB",IF(L26="D","TB YẾU","KÉM"))))</f>
        <v>KÉM</v>
      </c>
      <c r="O26" s="2" t="str">
        <f>IF(OR(K26&lt;4,J26&lt;=2),"KHÔNG ĐẠT","ĐẠT")</f>
        <v>KHÔNG ĐẠT</v>
      </c>
    </row>
    <row r="27" spans="1:15" s="3" customFormat="1" ht="20.100000000000001" customHeight="1" x14ac:dyDescent="0.25">
      <c r="A27" s="9">
        <v>18</v>
      </c>
      <c r="B27" s="27" t="s">
        <v>79</v>
      </c>
      <c r="C27" s="37" t="s">
        <v>20</v>
      </c>
      <c r="D27" s="38" t="s">
        <v>75</v>
      </c>
      <c r="E27" s="41" t="s">
        <v>80</v>
      </c>
      <c r="F27" s="64">
        <v>7</v>
      </c>
      <c r="G27" s="64"/>
      <c r="H27" s="64">
        <v>7.7</v>
      </c>
      <c r="I27" s="14">
        <f t="shared" si="0"/>
        <v>7.7</v>
      </c>
      <c r="J27" s="14">
        <v>0</v>
      </c>
      <c r="K27" s="20">
        <f t="shared" si="1"/>
        <v>3</v>
      </c>
      <c r="L27" s="18" t="str">
        <f>IF(K27&gt;=8.5,"A",IF(K27&gt;=7,"B",IF(K27&gt;=5.5,"C",IF(K27&gt;=4,"D",IF(AND(K27&lt;4,K27&gt;=0),"F",IF(AND(F27="",I27="",J27=""),"I",IF(OR(F27&lt;&gt;"",I27&lt;&gt;"",J27&lt;&gt;""),"X","R")))))))</f>
        <v>F</v>
      </c>
      <c r="M27" s="19">
        <f>IF(L27="A",4,IF(L27="B",3,IF(L27="C",2,IF(L27="D",1,0))))</f>
        <v>0</v>
      </c>
      <c r="N27" s="8" t="str">
        <f>IF(L27="A","GIỎI",IF(L27="B","KHÁ",IF(L27="C","TB",IF(L27="D","TB YẾU","KÉM"))))</f>
        <v>KÉM</v>
      </c>
      <c r="O27" s="2" t="str">
        <f>IF(OR(K27&lt;4,J27&lt;=2),"KHÔNG ĐẠT","ĐẠT")</f>
        <v>KHÔNG ĐẠT</v>
      </c>
    </row>
    <row r="28" spans="1:15" s="3" customFormat="1" ht="20.100000000000001" customHeight="1" x14ac:dyDescent="0.25">
      <c r="A28" s="9">
        <v>19</v>
      </c>
      <c r="B28" s="27" t="s">
        <v>81</v>
      </c>
      <c r="C28" s="37" t="s">
        <v>19</v>
      </c>
      <c r="D28" s="38" t="s">
        <v>82</v>
      </c>
      <c r="E28" s="41" t="s">
        <v>83</v>
      </c>
      <c r="F28" s="64">
        <v>9</v>
      </c>
      <c r="G28" s="64"/>
      <c r="H28" s="64">
        <v>8.3000000000000007</v>
      </c>
      <c r="I28" s="14">
        <f t="shared" si="0"/>
        <v>8.3000000000000007</v>
      </c>
      <c r="J28" s="14">
        <v>0</v>
      </c>
      <c r="K28" s="20">
        <f t="shared" si="1"/>
        <v>3.4</v>
      </c>
      <c r="L28" s="18" t="str">
        <f>IF(K28&gt;=8.5,"A",IF(K28&gt;=7,"B",IF(K28&gt;=5.5,"C",IF(K28&gt;=4,"D",IF(AND(K28&lt;4,K28&gt;=0),"F",IF(AND(F28="",I28="",J28=""),"I",IF(OR(F28&lt;&gt;"",I28&lt;&gt;"",J28&lt;&gt;""),"X","R")))))))</f>
        <v>F</v>
      </c>
      <c r="M28" s="19">
        <f>IF(L28="A",4,IF(L28="B",3,IF(L28="C",2,IF(L28="D",1,0))))</f>
        <v>0</v>
      </c>
      <c r="N28" s="8" t="str">
        <f>IF(L28="A","GIỎI",IF(L28="B","KHÁ",IF(L28="C","TB",IF(L28="D","TB YẾU","KÉM"))))</f>
        <v>KÉM</v>
      </c>
      <c r="O28" s="2" t="str">
        <f>IF(OR(K28&lt;4,J28&lt;=2),"KHÔNG ĐẠT","ĐẠT")</f>
        <v>KHÔNG ĐẠT</v>
      </c>
    </row>
    <row r="29" spans="1:15" s="3" customFormat="1" ht="20.100000000000001" customHeight="1" x14ac:dyDescent="0.25">
      <c r="A29" s="9">
        <v>20</v>
      </c>
      <c r="B29" s="27" t="s">
        <v>84</v>
      </c>
      <c r="C29" s="37" t="s">
        <v>85</v>
      </c>
      <c r="D29" s="38" t="s">
        <v>86</v>
      </c>
      <c r="E29" s="41" t="s">
        <v>87</v>
      </c>
      <c r="F29" s="64">
        <v>9</v>
      </c>
      <c r="G29" s="64"/>
      <c r="H29" s="64">
        <v>6.6</v>
      </c>
      <c r="I29" s="14">
        <f t="shared" si="0"/>
        <v>6.6</v>
      </c>
      <c r="J29" s="14">
        <v>7</v>
      </c>
      <c r="K29" s="20">
        <f t="shared" si="1"/>
        <v>7.1</v>
      </c>
      <c r="L29" s="18" t="str">
        <f>IF(K29&gt;=8.5,"A",IF(K29&gt;=7,"B",IF(K29&gt;=5.5,"C",IF(K29&gt;=4,"D",IF(AND(K29&lt;4,K29&gt;=0),"F",IF(AND(F29="",I29="",J29=""),"I",IF(OR(F29&lt;&gt;"",I29&lt;&gt;"",J29&lt;&gt;""),"X","R")))))))</f>
        <v>B</v>
      </c>
      <c r="M29" s="19">
        <f>IF(L29="A",4,IF(L29="B",3,IF(L29="C",2,IF(L29="D",1,0))))</f>
        <v>3</v>
      </c>
      <c r="N29" s="8" t="str">
        <f>IF(L29="A","GIỎI",IF(L29="B","KHÁ",IF(L29="C","TB",IF(L29="D","TB YẾU","KÉM"))))</f>
        <v>KHÁ</v>
      </c>
      <c r="O29" s="2" t="str">
        <f>IF(OR(K29&lt;4,J29&lt;=2),"KHÔNG ĐẠT","ĐẠT")</f>
        <v>ĐẠT</v>
      </c>
    </row>
    <row r="30" spans="1:15" x14ac:dyDescent="0.25">
      <c r="B30" s="108" t="s">
        <v>107</v>
      </c>
      <c r="C30" s="108"/>
      <c r="D30" s="108"/>
      <c r="E30" s="108"/>
      <c r="F30" s="16"/>
      <c r="G30" s="17"/>
      <c r="H30" s="17"/>
      <c r="I30" s="17"/>
      <c r="J30" s="17"/>
    </row>
    <row r="31" spans="1:15" x14ac:dyDescent="0.25">
      <c r="B31" s="93" t="s">
        <v>91</v>
      </c>
      <c r="C31" s="93"/>
      <c r="D31" s="93"/>
      <c r="E31" s="93" t="s">
        <v>21</v>
      </c>
      <c r="F31" s="93"/>
      <c r="G31" s="93"/>
      <c r="H31" s="93"/>
      <c r="I31" s="94" t="s">
        <v>22</v>
      </c>
      <c r="J31" s="94"/>
      <c r="K31" s="94"/>
      <c r="L31" s="25"/>
      <c r="M31" s="94" t="s">
        <v>93</v>
      </c>
      <c r="N31" s="94"/>
      <c r="O31" s="94"/>
    </row>
    <row r="32" spans="1:15" x14ac:dyDescent="0.25">
      <c r="B32" s="10"/>
      <c r="C32" s="10"/>
      <c r="D32" s="10"/>
      <c r="E32" s="10"/>
      <c r="F32" s="12"/>
      <c r="G32" s="10"/>
      <c r="H32" s="10"/>
      <c r="I32" s="10"/>
      <c r="J32" s="10"/>
      <c r="K32" s="10"/>
      <c r="L32" s="11"/>
      <c r="M32" s="11"/>
    </row>
    <row r="33" spans="2:16" x14ac:dyDescent="0.25">
      <c r="B33" s="10"/>
      <c r="C33" s="10"/>
      <c r="D33" s="10"/>
      <c r="E33" s="10"/>
      <c r="F33" s="12"/>
      <c r="G33" s="10"/>
      <c r="H33" s="10"/>
      <c r="I33" s="10"/>
      <c r="J33" s="10"/>
      <c r="K33" s="10"/>
      <c r="L33" s="11"/>
      <c r="M33" s="11"/>
    </row>
    <row r="34" spans="2:16" x14ac:dyDescent="0.25">
      <c r="B34" s="10"/>
      <c r="C34" s="10"/>
      <c r="D34" s="10"/>
      <c r="E34" s="10"/>
      <c r="F34" s="12"/>
      <c r="G34" s="10"/>
      <c r="H34" s="10"/>
      <c r="I34" s="10"/>
      <c r="J34" s="10"/>
      <c r="K34" s="10"/>
      <c r="L34" s="11"/>
      <c r="M34" s="11"/>
    </row>
    <row r="35" spans="2:16" x14ac:dyDescent="0.25">
      <c r="B35" s="93" t="s">
        <v>92</v>
      </c>
      <c r="C35" s="93"/>
      <c r="D35" s="93"/>
      <c r="E35" s="93" t="s">
        <v>97</v>
      </c>
      <c r="F35" s="93"/>
      <c r="G35" s="93"/>
      <c r="H35" s="93"/>
      <c r="I35" s="93" t="s">
        <v>96</v>
      </c>
      <c r="J35" s="93"/>
      <c r="K35" s="93"/>
      <c r="L35" s="25"/>
      <c r="M35" s="94" t="s">
        <v>98</v>
      </c>
      <c r="N35" s="94"/>
      <c r="O35" s="94"/>
    </row>
    <row r="36" spans="2:16" x14ac:dyDescent="0.25">
      <c r="B36" s="93"/>
      <c r="C36" s="93"/>
      <c r="D36" s="93"/>
      <c r="E36" s="10"/>
      <c r="F36" s="12"/>
      <c r="G36" s="26"/>
      <c r="H36" s="26"/>
      <c r="I36" s="26"/>
      <c r="J36" s="26"/>
      <c r="K36" s="10"/>
      <c r="L36" s="94"/>
      <c r="M36" s="94"/>
      <c r="N36" s="94"/>
      <c r="O36" s="25"/>
      <c r="P36" s="25"/>
    </row>
    <row r="37" spans="2:16" x14ac:dyDescent="0.25">
      <c r="B37" s="10"/>
      <c r="C37" s="10"/>
      <c r="D37" s="10"/>
      <c r="E37" s="10"/>
      <c r="F37" s="12"/>
      <c r="G37" s="10"/>
      <c r="H37" s="10"/>
      <c r="I37" s="10"/>
      <c r="J37" s="10"/>
      <c r="K37" s="10"/>
      <c r="L37" s="11"/>
      <c r="M37" s="11"/>
    </row>
  </sheetData>
  <mergeCells count="28">
    <mergeCell ref="L36:N36"/>
    <mergeCell ref="F8:F9"/>
    <mergeCell ref="J8:J9"/>
    <mergeCell ref="K8:M8"/>
    <mergeCell ref="G8:I8"/>
    <mergeCell ref="B8:B9"/>
    <mergeCell ref="C8:D9"/>
    <mergeCell ref="E8:E9"/>
    <mergeCell ref="B31:D31"/>
    <mergeCell ref="B30:E30"/>
    <mergeCell ref="B36:D36"/>
    <mergeCell ref="B35:D35"/>
    <mergeCell ref="A1:D1"/>
    <mergeCell ref="E1:N1"/>
    <mergeCell ref="A2:D2"/>
    <mergeCell ref="E2:N2"/>
    <mergeCell ref="N8:O9"/>
    <mergeCell ref="E4:N4"/>
    <mergeCell ref="E5:N5"/>
    <mergeCell ref="E6:N6"/>
    <mergeCell ref="E3:N3"/>
    <mergeCell ref="A8:A9"/>
    <mergeCell ref="E31:H31"/>
    <mergeCell ref="I31:K31"/>
    <mergeCell ref="M31:O31"/>
    <mergeCell ref="E35:H35"/>
    <mergeCell ref="I35:K35"/>
    <mergeCell ref="M35:O35"/>
  </mergeCells>
  <phoneticPr fontId="2" type="noConversion"/>
  <pageMargins left="0.5" right="0.44" top="0.75" bottom="0.66" header="0.24" footer="0.2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J30" sqref="J30"/>
    </sheetView>
  </sheetViews>
  <sheetFormatPr defaultRowHeight="15.75" x14ac:dyDescent="0.25"/>
  <cols>
    <col min="1" max="1" width="4.5703125" style="1" bestFit="1" customWidth="1"/>
    <col min="2" max="2" width="12" style="1" customWidth="1"/>
    <col min="3" max="3" width="17.140625" style="1" customWidth="1"/>
    <col min="4" max="4" width="7.28515625" style="1" customWidth="1"/>
    <col min="5" max="5" width="12.42578125" style="1" customWidth="1"/>
    <col min="6" max="6" width="9.7109375" style="13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95" t="s">
        <v>1</v>
      </c>
      <c r="B1" s="95"/>
      <c r="C1" s="95"/>
      <c r="D1" s="95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5" ht="19.5" customHeight="1" x14ac:dyDescent="0.25">
      <c r="A2" s="96" t="s">
        <v>2</v>
      </c>
      <c r="B2" s="96"/>
      <c r="C2" s="96"/>
      <c r="D2" s="96"/>
      <c r="E2" s="93" t="s">
        <v>27</v>
      </c>
      <c r="F2" s="93"/>
      <c r="G2" s="93"/>
      <c r="H2" s="93"/>
      <c r="I2" s="93"/>
      <c r="J2" s="93"/>
      <c r="K2" s="93"/>
      <c r="L2" s="93"/>
      <c r="M2" s="93"/>
      <c r="N2" s="93"/>
    </row>
    <row r="3" spans="1:15" ht="20.25" customHeight="1" x14ac:dyDescent="0.25">
      <c r="E3" s="91" t="s">
        <v>88</v>
      </c>
      <c r="F3" s="91"/>
      <c r="G3" s="91"/>
      <c r="H3" s="91"/>
      <c r="I3" s="91"/>
      <c r="J3" s="91"/>
      <c r="K3" s="91"/>
      <c r="L3" s="91"/>
      <c r="M3" s="91"/>
      <c r="N3" s="91"/>
    </row>
    <row r="4" spans="1:15" ht="18.75" customHeight="1" x14ac:dyDescent="0.25">
      <c r="E4" s="93" t="s">
        <v>104</v>
      </c>
      <c r="F4" s="93"/>
      <c r="G4" s="93"/>
      <c r="H4" s="93"/>
      <c r="I4" s="93"/>
      <c r="J4" s="93"/>
      <c r="K4" s="93"/>
      <c r="L4" s="93"/>
      <c r="M4" s="93"/>
      <c r="N4" s="93"/>
    </row>
    <row r="5" spans="1:15" ht="18.75" customHeight="1" x14ac:dyDescent="0.25">
      <c r="E5" s="101" t="s">
        <v>108</v>
      </c>
      <c r="F5" s="101"/>
      <c r="G5" s="101"/>
      <c r="H5" s="101"/>
      <c r="I5" s="101"/>
      <c r="J5" s="101"/>
      <c r="K5" s="101"/>
      <c r="L5" s="101"/>
      <c r="M5" s="101"/>
      <c r="N5" s="101"/>
    </row>
    <row r="6" spans="1:15" ht="15.75" customHeight="1" x14ac:dyDescent="0.25">
      <c r="E6" s="101" t="s">
        <v>109</v>
      </c>
      <c r="F6" s="101"/>
      <c r="G6" s="101"/>
      <c r="H6" s="101"/>
      <c r="I6" s="101"/>
      <c r="J6" s="101"/>
      <c r="K6" s="101"/>
      <c r="L6" s="101"/>
      <c r="M6" s="101"/>
      <c r="N6" s="101"/>
    </row>
    <row r="7" spans="1:15" ht="10.5" customHeight="1" x14ac:dyDescent="0.25"/>
    <row r="8" spans="1:15" s="5" customFormat="1" ht="42" customHeight="1" x14ac:dyDescent="0.2">
      <c r="A8" s="92" t="s">
        <v>0</v>
      </c>
      <c r="B8" s="92" t="s">
        <v>3</v>
      </c>
      <c r="C8" s="92" t="s">
        <v>4</v>
      </c>
      <c r="D8" s="92"/>
      <c r="E8" s="107" t="s">
        <v>5</v>
      </c>
      <c r="F8" s="102" t="s">
        <v>11</v>
      </c>
      <c r="G8" s="104" t="s">
        <v>89</v>
      </c>
      <c r="H8" s="105"/>
      <c r="I8" s="106"/>
      <c r="J8" s="102" t="s">
        <v>12</v>
      </c>
      <c r="K8" s="104" t="s">
        <v>10</v>
      </c>
      <c r="L8" s="105"/>
      <c r="M8" s="106"/>
      <c r="N8" s="97" t="s">
        <v>15</v>
      </c>
      <c r="O8" s="98"/>
    </row>
    <row r="9" spans="1:15" s="5" customFormat="1" ht="40.5" customHeight="1" x14ac:dyDescent="0.2">
      <c r="A9" s="92"/>
      <c r="B9" s="92"/>
      <c r="C9" s="92"/>
      <c r="D9" s="92"/>
      <c r="E9" s="92"/>
      <c r="F9" s="103"/>
      <c r="G9" s="4" t="s">
        <v>90</v>
      </c>
      <c r="H9" s="7" t="s">
        <v>8</v>
      </c>
      <c r="I9" s="4" t="s">
        <v>9</v>
      </c>
      <c r="J9" s="103"/>
      <c r="K9" s="4" t="s">
        <v>13</v>
      </c>
      <c r="L9" s="4" t="s">
        <v>6</v>
      </c>
      <c r="M9" s="4" t="s">
        <v>14</v>
      </c>
      <c r="N9" s="99"/>
      <c r="O9" s="100"/>
    </row>
    <row r="10" spans="1:15" s="3" customFormat="1" ht="20.100000000000001" customHeight="1" x14ac:dyDescent="0.25">
      <c r="A10" s="9">
        <v>1</v>
      </c>
      <c r="B10" s="27" t="s">
        <v>28</v>
      </c>
      <c r="C10" s="37" t="s">
        <v>29</v>
      </c>
      <c r="D10" s="38" t="s">
        <v>30</v>
      </c>
      <c r="E10" s="41" t="s">
        <v>31</v>
      </c>
      <c r="F10" s="15">
        <v>8.5</v>
      </c>
      <c r="G10" s="22">
        <v>8.5</v>
      </c>
      <c r="H10" s="23">
        <v>8.5</v>
      </c>
      <c r="I10" s="14">
        <f>(H10+G10)/2</f>
        <v>8.5</v>
      </c>
      <c r="J10" s="14">
        <v>9.5</v>
      </c>
      <c r="K10" s="20">
        <f xml:space="preserve"> ROUND((J10*7+I10*2+F10)/10,1)</f>
        <v>9.1999999999999993</v>
      </c>
      <c r="L10" s="18" t="str">
        <f>IF(K10&gt;=8.5,"A",IF(K10&gt;=7,"B",IF(K10&gt;=5.5,"C",IF(K10&gt;=4,"D",IF(AND(K10&lt;4,K10&gt;=0),"F",IF(AND(F10="",I10="",J10=""),"I",IF(OR(F10&lt;&gt;"",I10&lt;&gt;"",J10&lt;&gt;""),"X","R")))))))</f>
        <v>A</v>
      </c>
      <c r="M10" s="19">
        <f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" customFormat="1" ht="20.100000000000001" customHeight="1" x14ac:dyDescent="0.25">
      <c r="A11" s="9">
        <v>2</v>
      </c>
      <c r="B11" s="28" t="s">
        <v>32</v>
      </c>
      <c r="C11" s="39" t="s">
        <v>33</v>
      </c>
      <c r="D11" s="40" t="s">
        <v>34</v>
      </c>
      <c r="E11" s="42" t="s">
        <v>35</v>
      </c>
      <c r="F11" s="15">
        <v>10</v>
      </c>
      <c r="G11" s="22">
        <v>8</v>
      </c>
      <c r="H11" s="23">
        <v>9</v>
      </c>
      <c r="I11" s="14">
        <f t="shared" ref="I11:I29" si="0">(H11+G11)/2</f>
        <v>8.5</v>
      </c>
      <c r="J11" s="14">
        <v>8</v>
      </c>
      <c r="K11" s="20">
        <f t="shared" ref="K11:K29" si="1" xml:space="preserve"> ROUND((J11*7+I11*2+F11)/10,1)</f>
        <v>8.3000000000000007</v>
      </c>
      <c r="L11" s="18" t="str">
        <f>IF(K11&gt;=8.5,"A",IF(K11&gt;=7,"B",IF(K11&gt;=5.5,"C",IF(K11&gt;=4,"D",IF(AND(K11&lt;4,K11&gt;=0),"F",IF(AND(F11="",I11="",J11=""),"I",IF(OR(F11&lt;&gt;"",I11&lt;&gt;"",J11&lt;&gt;""),"X","R")))))))</f>
        <v>B</v>
      </c>
      <c r="M11" s="19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20.100000000000001" customHeight="1" x14ac:dyDescent="0.25">
      <c r="A12" s="9">
        <v>3</v>
      </c>
      <c r="B12" s="27" t="s">
        <v>36</v>
      </c>
      <c r="C12" s="37" t="s">
        <v>37</v>
      </c>
      <c r="D12" s="38" t="s">
        <v>38</v>
      </c>
      <c r="E12" s="41" t="s">
        <v>39</v>
      </c>
      <c r="F12" s="15">
        <v>9</v>
      </c>
      <c r="G12" s="22">
        <v>8</v>
      </c>
      <c r="H12" s="15">
        <v>9</v>
      </c>
      <c r="I12" s="14">
        <f t="shared" si="0"/>
        <v>8.5</v>
      </c>
      <c r="J12" s="14">
        <v>8</v>
      </c>
      <c r="K12" s="20">
        <f t="shared" si="1"/>
        <v>8.1999999999999993</v>
      </c>
      <c r="L12" s="18" t="str">
        <f>IF(K12&gt;=8.5,"A",IF(K12&gt;=7,"B",IF(K12&gt;=5.5,"C",IF(K12&gt;=4,"D",IF(AND(K12&lt;4,K12&gt;=0),"F",IF(AND(F12="",I12="",J12=""),"I",IF(OR(F12&lt;&gt;"",I12&lt;&gt;"",J12&lt;&gt;""),"X","R")))))))</f>
        <v>B</v>
      </c>
      <c r="M12" s="19">
        <f>IF(L12="A",4,IF(L12="B",3,IF(L12="C",2,IF(L12="D",1,0))))</f>
        <v>3</v>
      </c>
      <c r="N12" s="8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3" customFormat="1" ht="20.100000000000001" customHeight="1" x14ac:dyDescent="0.25">
      <c r="A13" s="9">
        <v>4</v>
      </c>
      <c r="B13" s="27" t="s">
        <v>40</v>
      </c>
      <c r="C13" s="37" t="s">
        <v>41</v>
      </c>
      <c r="D13" s="38" t="s">
        <v>18</v>
      </c>
      <c r="E13" s="41" t="s">
        <v>42</v>
      </c>
      <c r="F13" s="15">
        <v>10</v>
      </c>
      <c r="G13" s="22">
        <v>8</v>
      </c>
      <c r="H13" s="23">
        <v>9</v>
      </c>
      <c r="I13" s="14">
        <f t="shared" si="0"/>
        <v>8.5</v>
      </c>
      <c r="J13" s="14">
        <v>7.5</v>
      </c>
      <c r="K13" s="20">
        <f t="shared" si="1"/>
        <v>8</v>
      </c>
      <c r="L13" s="18" t="str">
        <f>IF(K13&gt;=8.5,"A",IF(K13&gt;=7,"B",IF(K13&gt;=5.5,"C",IF(K13&gt;=4,"D",IF(AND(K13&lt;4,K13&gt;=0),"F",IF(AND(F13="",I13="",J13=""),"I",IF(OR(F13&lt;&gt;"",I13&lt;&gt;"",J13&lt;&gt;""),"X","R")))))))</f>
        <v>B</v>
      </c>
      <c r="M13" s="19">
        <f>IF(L13="A",4,IF(L13="B",3,IF(L13="C",2,IF(L13="D",1,0))))</f>
        <v>3</v>
      </c>
      <c r="N13" s="8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1:15" s="3" customFormat="1" ht="20.100000000000001" customHeight="1" x14ac:dyDescent="0.25">
      <c r="A14" s="9">
        <v>5</v>
      </c>
      <c r="B14" s="28" t="s">
        <v>43</v>
      </c>
      <c r="C14" s="39" t="s">
        <v>44</v>
      </c>
      <c r="D14" s="40" t="s">
        <v>16</v>
      </c>
      <c r="E14" s="42" t="s">
        <v>45</v>
      </c>
      <c r="F14" s="15">
        <v>8</v>
      </c>
      <c r="G14" s="22">
        <v>8</v>
      </c>
      <c r="H14" s="23">
        <v>8</v>
      </c>
      <c r="I14" s="14">
        <f t="shared" si="0"/>
        <v>8</v>
      </c>
      <c r="J14" s="14">
        <v>7</v>
      </c>
      <c r="K14" s="20">
        <f t="shared" si="1"/>
        <v>7.3</v>
      </c>
      <c r="L14" s="18" t="str">
        <f>IF(K14&gt;=8.5,"A",IF(K14&gt;=7,"B",IF(K14&gt;=5.5,"C",IF(K14&gt;=4,"D",IF(AND(K14&lt;4,K14&gt;=0),"F",IF(AND(F14="",I14="",J14=""),"I",IF(OR(F14&lt;&gt;"",I14&lt;&gt;"",J14&lt;&gt;""),"X","R")))))))</f>
        <v>B</v>
      </c>
      <c r="M14" s="19">
        <f>IF(L14="A",4,IF(L14="B",3,IF(L14="C",2,IF(L14="D",1,0))))</f>
        <v>3</v>
      </c>
      <c r="N14" s="8" t="str">
        <f>IF(L14="A","GIỎI",IF(L14="B","KHÁ",IF(L14="C","TB",IF(L14="D","TB YẾU","KÉM"))))</f>
        <v>KHÁ</v>
      </c>
      <c r="O14" s="2" t="str">
        <f>IF(OR(K14&lt;4,J14&lt;=2),"KHÔNG ĐẠT","ĐẠT")</f>
        <v>ĐẠT</v>
      </c>
    </row>
    <row r="15" spans="1:15" s="3" customFormat="1" ht="20.100000000000001" customHeight="1" x14ac:dyDescent="0.25">
      <c r="A15" s="9">
        <v>6</v>
      </c>
      <c r="B15" s="43" t="s">
        <v>46</v>
      </c>
      <c r="C15" s="44" t="s">
        <v>47</v>
      </c>
      <c r="D15" s="45" t="s">
        <v>48</v>
      </c>
      <c r="E15" s="46" t="s">
        <v>26</v>
      </c>
      <c r="F15" s="15">
        <v>4</v>
      </c>
      <c r="G15" s="22">
        <v>6</v>
      </c>
      <c r="H15" s="14">
        <v>6</v>
      </c>
      <c r="I15" s="14">
        <f t="shared" si="0"/>
        <v>6</v>
      </c>
      <c r="J15" s="24">
        <v>5.5</v>
      </c>
      <c r="K15" s="20">
        <f t="shared" si="1"/>
        <v>5.5</v>
      </c>
      <c r="L15" s="18" t="str">
        <f t="shared" ref="L15:L29" si="2">IF(K15&gt;=8.5,"A",IF(K15&gt;=7,"B",IF(K15&gt;=5.5,"C",IF(K15&gt;=4,"D",IF(AND(K15&lt;4,K15&gt;=0),"F",IF(AND(F15="",I15="",J15=""),"I",IF(OR(F15&lt;&gt;"",I15&lt;&gt;"",J15&lt;&gt;""),"X","R")))))))</f>
        <v>C</v>
      </c>
      <c r="M15" s="19">
        <f t="shared" ref="M15:M29" si="3">IF(L15="A",4,IF(L15="B",3,IF(L15="C",2,IF(L15="D",1,0))))</f>
        <v>2</v>
      </c>
      <c r="N15" s="8" t="str">
        <f t="shared" ref="N15:N29" si="4">IF(L15="A","GIỎI",IF(L15="B","KHÁ",IF(L15="C","TB",IF(L15="D","TB YẾU","KÉM"))))</f>
        <v>TB</v>
      </c>
      <c r="O15" s="2" t="str">
        <f t="shared" ref="O15:O29" si="5">IF(OR(K15&lt;4,J15&lt;=2),"KHÔNG ĐẠT","ĐẠT")</f>
        <v>ĐẠT</v>
      </c>
    </row>
    <row r="16" spans="1:15" s="3" customFormat="1" ht="20.100000000000001" customHeight="1" x14ac:dyDescent="0.25">
      <c r="A16" s="9">
        <v>7</v>
      </c>
      <c r="B16" s="28" t="s">
        <v>49</v>
      </c>
      <c r="C16" s="39" t="s">
        <v>50</v>
      </c>
      <c r="D16" s="40" t="s">
        <v>48</v>
      </c>
      <c r="E16" s="42" t="s">
        <v>23</v>
      </c>
      <c r="F16" s="15">
        <v>4</v>
      </c>
      <c r="G16" s="22">
        <v>6</v>
      </c>
      <c r="H16" s="23">
        <v>6</v>
      </c>
      <c r="I16" s="14">
        <f t="shared" si="0"/>
        <v>6</v>
      </c>
      <c r="J16" s="14">
        <v>5.5</v>
      </c>
      <c r="K16" s="20">
        <f t="shared" si="1"/>
        <v>5.5</v>
      </c>
      <c r="L16" s="18" t="str">
        <f t="shared" si="2"/>
        <v>C</v>
      </c>
      <c r="M16" s="19">
        <f t="shared" si="3"/>
        <v>2</v>
      </c>
      <c r="N16" s="8" t="str">
        <f t="shared" si="4"/>
        <v>TB</v>
      </c>
      <c r="O16" s="2" t="str">
        <f t="shared" si="5"/>
        <v>ĐẠT</v>
      </c>
    </row>
    <row r="17" spans="1:15" s="3" customFormat="1" ht="20.100000000000001" customHeight="1" x14ac:dyDescent="0.25">
      <c r="A17" s="9">
        <v>8</v>
      </c>
      <c r="B17" s="28" t="s">
        <v>51</v>
      </c>
      <c r="C17" s="39" t="s">
        <v>19</v>
      </c>
      <c r="D17" s="40" t="s">
        <v>52</v>
      </c>
      <c r="E17" s="42" t="s">
        <v>53</v>
      </c>
      <c r="F17" s="15">
        <v>8</v>
      </c>
      <c r="G17" s="22">
        <v>8</v>
      </c>
      <c r="H17" s="23">
        <v>8</v>
      </c>
      <c r="I17" s="14">
        <f t="shared" si="0"/>
        <v>8</v>
      </c>
      <c r="J17" s="14">
        <v>9</v>
      </c>
      <c r="K17" s="20">
        <f t="shared" si="1"/>
        <v>8.6999999999999993</v>
      </c>
      <c r="L17" s="18" t="str">
        <f t="shared" si="2"/>
        <v>A</v>
      </c>
      <c r="M17" s="19">
        <f t="shared" si="3"/>
        <v>4</v>
      </c>
      <c r="N17" s="8" t="str">
        <f t="shared" si="4"/>
        <v>GIỎI</v>
      </c>
      <c r="O17" s="2" t="str">
        <f t="shared" si="5"/>
        <v>ĐẠT</v>
      </c>
    </row>
    <row r="18" spans="1:15" s="3" customFormat="1" ht="20.100000000000001" customHeight="1" x14ac:dyDescent="0.25">
      <c r="A18" s="9">
        <v>9</v>
      </c>
      <c r="B18" s="28" t="s">
        <v>54</v>
      </c>
      <c r="C18" s="39" t="s">
        <v>55</v>
      </c>
      <c r="D18" s="40" t="s">
        <v>52</v>
      </c>
      <c r="E18" s="42" t="s">
        <v>56</v>
      </c>
      <c r="F18" s="15">
        <v>8</v>
      </c>
      <c r="G18" s="22">
        <v>7</v>
      </c>
      <c r="H18" s="23">
        <v>8</v>
      </c>
      <c r="I18" s="14">
        <f t="shared" si="0"/>
        <v>7.5</v>
      </c>
      <c r="J18" s="14">
        <v>5.5</v>
      </c>
      <c r="K18" s="20">
        <f t="shared" si="1"/>
        <v>6.2</v>
      </c>
      <c r="L18" s="18" t="str">
        <f t="shared" si="2"/>
        <v>C</v>
      </c>
      <c r="M18" s="19">
        <f t="shared" si="3"/>
        <v>2</v>
      </c>
      <c r="N18" s="8" t="str">
        <f t="shared" si="4"/>
        <v>TB</v>
      </c>
      <c r="O18" s="2" t="str">
        <f t="shared" si="5"/>
        <v>ĐẠT</v>
      </c>
    </row>
    <row r="19" spans="1:15" s="3" customFormat="1" ht="20.100000000000001" customHeight="1" x14ac:dyDescent="0.25">
      <c r="A19" s="9">
        <v>10</v>
      </c>
      <c r="B19" s="27" t="s">
        <v>57</v>
      </c>
      <c r="C19" s="37" t="s">
        <v>58</v>
      </c>
      <c r="D19" s="38" t="s">
        <v>59</v>
      </c>
      <c r="E19" s="41" t="s">
        <v>60</v>
      </c>
      <c r="F19" s="15">
        <v>9</v>
      </c>
      <c r="G19" s="22">
        <v>8</v>
      </c>
      <c r="H19" s="23">
        <v>9</v>
      </c>
      <c r="I19" s="14">
        <f t="shared" si="0"/>
        <v>8.5</v>
      </c>
      <c r="J19" s="14">
        <v>7</v>
      </c>
      <c r="K19" s="20">
        <f t="shared" si="1"/>
        <v>7.5</v>
      </c>
      <c r="L19" s="18" t="str">
        <f t="shared" si="2"/>
        <v>B</v>
      </c>
      <c r="M19" s="19">
        <f t="shared" si="3"/>
        <v>3</v>
      </c>
      <c r="N19" s="8" t="str">
        <f t="shared" si="4"/>
        <v>KHÁ</v>
      </c>
      <c r="O19" s="2" t="str">
        <f t="shared" si="5"/>
        <v>ĐẠT</v>
      </c>
    </row>
    <row r="20" spans="1:15" s="3" customFormat="1" ht="20.100000000000001" customHeight="1" x14ac:dyDescent="0.25">
      <c r="A20" s="9">
        <v>11</v>
      </c>
      <c r="B20" s="28" t="s">
        <v>61</v>
      </c>
      <c r="C20" s="39" t="s">
        <v>25</v>
      </c>
      <c r="D20" s="40" t="s">
        <v>62</v>
      </c>
      <c r="E20" s="42" t="s">
        <v>63</v>
      </c>
      <c r="F20" s="21">
        <v>9</v>
      </c>
      <c r="G20" s="21">
        <v>8</v>
      </c>
      <c r="H20" s="21">
        <v>9</v>
      </c>
      <c r="I20" s="14">
        <f t="shared" si="0"/>
        <v>8.5</v>
      </c>
      <c r="J20" s="14">
        <v>0</v>
      </c>
      <c r="K20" s="20">
        <f t="shared" si="1"/>
        <v>2.6</v>
      </c>
      <c r="L20" s="18" t="str">
        <f t="shared" si="2"/>
        <v>F</v>
      </c>
      <c r="M20" s="19">
        <f t="shared" si="3"/>
        <v>0</v>
      </c>
      <c r="N20" s="8" t="str">
        <f t="shared" si="4"/>
        <v>KÉM</v>
      </c>
      <c r="O20" s="2" t="str">
        <f t="shared" si="5"/>
        <v>KHÔNG ĐẠT</v>
      </c>
    </row>
    <row r="21" spans="1:15" s="3" customFormat="1" ht="20.100000000000001" customHeight="1" x14ac:dyDescent="0.25">
      <c r="A21" s="9">
        <v>12</v>
      </c>
      <c r="B21" s="27" t="s">
        <v>64</v>
      </c>
      <c r="C21" s="37" t="s">
        <v>65</v>
      </c>
      <c r="D21" s="38" t="s">
        <v>66</v>
      </c>
      <c r="E21" s="41" t="s">
        <v>67</v>
      </c>
      <c r="F21" s="21">
        <v>9</v>
      </c>
      <c r="G21" s="21">
        <v>8</v>
      </c>
      <c r="H21" s="21">
        <v>8</v>
      </c>
      <c r="I21" s="14">
        <f t="shared" si="0"/>
        <v>8</v>
      </c>
      <c r="J21" s="24">
        <v>6.5</v>
      </c>
      <c r="K21" s="20">
        <f t="shared" si="1"/>
        <v>7.1</v>
      </c>
      <c r="L21" s="18" t="str">
        <f t="shared" si="2"/>
        <v>B</v>
      </c>
      <c r="M21" s="19">
        <f t="shared" si="3"/>
        <v>3</v>
      </c>
      <c r="N21" s="8" t="str">
        <f t="shared" si="4"/>
        <v>KHÁ</v>
      </c>
      <c r="O21" s="2" t="str">
        <f t="shared" si="5"/>
        <v>ĐẠT</v>
      </c>
    </row>
    <row r="22" spans="1:15" s="62" customFormat="1" ht="20.100000000000001" customHeight="1" x14ac:dyDescent="0.25">
      <c r="A22" s="48">
        <v>13</v>
      </c>
      <c r="B22" s="49" t="s">
        <v>100</v>
      </c>
      <c r="C22" s="50" t="s">
        <v>101</v>
      </c>
      <c r="D22" s="51" t="s">
        <v>102</v>
      </c>
      <c r="E22" s="52" t="s">
        <v>103</v>
      </c>
      <c r="F22" s="53">
        <v>0</v>
      </c>
      <c r="G22" s="54">
        <v>0</v>
      </c>
      <c r="H22" s="55">
        <v>0</v>
      </c>
      <c r="I22" s="14">
        <f t="shared" si="0"/>
        <v>0</v>
      </c>
      <c r="J22" s="56"/>
      <c r="K22" s="57">
        <f t="shared" si="1"/>
        <v>0</v>
      </c>
      <c r="L22" s="58" t="str">
        <f t="shared" si="2"/>
        <v>F</v>
      </c>
      <c r="M22" s="59">
        <f t="shared" si="3"/>
        <v>0</v>
      </c>
      <c r="N22" s="60" t="str">
        <f t="shared" si="4"/>
        <v>KÉM</v>
      </c>
      <c r="O22" s="61" t="str">
        <f t="shared" si="5"/>
        <v>KHÔNG ĐẠT</v>
      </c>
    </row>
    <row r="23" spans="1:15" s="3" customFormat="1" ht="20.100000000000001" customHeight="1" x14ac:dyDescent="0.25">
      <c r="A23" s="9">
        <v>14</v>
      </c>
      <c r="B23" s="28" t="s">
        <v>68</v>
      </c>
      <c r="C23" s="39" t="s">
        <v>41</v>
      </c>
      <c r="D23" s="40" t="s">
        <v>17</v>
      </c>
      <c r="E23" s="42" t="s">
        <v>69</v>
      </c>
      <c r="F23" s="15">
        <v>10</v>
      </c>
      <c r="G23" s="22">
        <v>9</v>
      </c>
      <c r="H23" s="23">
        <v>9</v>
      </c>
      <c r="I23" s="14">
        <f t="shared" si="0"/>
        <v>9</v>
      </c>
      <c r="J23" s="14">
        <v>7</v>
      </c>
      <c r="K23" s="20">
        <f t="shared" si="1"/>
        <v>7.7</v>
      </c>
      <c r="L23" s="18" t="str">
        <f t="shared" si="2"/>
        <v>B</v>
      </c>
      <c r="M23" s="19">
        <f t="shared" si="3"/>
        <v>3</v>
      </c>
      <c r="N23" s="8" t="str">
        <f t="shared" si="4"/>
        <v>KHÁ</v>
      </c>
      <c r="O23" s="2" t="str">
        <f t="shared" si="5"/>
        <v>ĐẠT</v>
      </c>
    </row>
    <row r="24" spans="1:15" s="36" customFormat="1" ht="20.100000000000001" customHeight="1" x14ac:dyDescent="0.25">
      <c r="A24" s="30">
        <v>15</v>
      </c>
      <c r="B24" s="27" t="s">
        <v>70</v>
      </c>
      <c r="C24" s="37" t="s">
        <v>71</v>
      </c>
      <c r="D24" s="38" t="s">
        <v>72</v>
      </c>
      <c r="E24" s="41" t="s">
        <v>73</v>
      </c>
      <c r="F24" s="15">
        <v>7</v>
      </c>
      <c r="G24" s="22">
        <v>8</v>
      </c>
      <c r="H24" s="23">
        <v>8</v>
      </c>
      <c r="I24" s="14">
        <f t="shared" si="0"/>
        <v>8</v>
      </c>
      <c r="J24" s="29">
        <v>4</v>
      </c>
      <c r="K24" s="31">
        <f xml:space="preserve"> ROUND((J24*6+I24*3+F24)/10,1)</f>
        <v>5.5</v>
      </c>
      <c r="L24" s="32" t="str">
        <f t="shared" si="2"/>
        <v>C</v>
      </c>
      <c r="M24" s="33">
        <f t="shared" si="3"/>
        <v>2</v>
      </c>
      <c r="N24" s="34" t="str">
        <f t="shared" si="4"/>
        <v>TB</v>
      </c>
      <c r="O24" s="35" t="str">
        <f t="shared" si="5"/>
        <v>ĐẠT</v>
      </c>
    </row>
    <row r="25" spans="1:15" s="3" customFormat="1" ht="20.100000000000001" customHeight="1" x14ac:dyDescent="0.25">
      <c r="A25" s="9">
        <v>16</v>
      </c>
      <c r="B25" s="27" t="s">
        <v>74</v>
      </c>
      <c r="C25" s="37" t="s">
        <v>24</v>
      </c>
      <c r="D25" s="38" t="s">
        <v>75</v>
      </c>
      <c r="E25" s="41" t="s">
        <v>76</v>
      </c>
      <c r="F25" s="15">
        <v>7</v>
      </c>
      <c r="G25" s="15">
        <v>6</v>
      </c>
      <c r="H25" s="15">
        <v>7</v>
      </c>
      <c r="I25" s="14">
        <f t="shared" si="0"/>
        <v>6.5</v>
      </c>
      <c r="J25" s="14">
        <v>7</v>
      </c>
      <c r="K25" s="20">
        <f t="shared" si="1"/>
        <v>6.9</v>
      </c>
      <c r="L25" s="18" t="str">
        <f t="shared" si="2"/>
        <v>C</v>
      </c>
      <c r="M25" s="19">
        <f t="shared" si="3"/>
        <v>2</v>
      </c>
      <c r="N25" s="8" t="str">
        <f t="shared" si="4"/>
        <v>TB</v>
      </c>
      <c r="O25" s="2" t="str">
        <f t="shared" si="5"/>
        <v>ĐẠT</v>
      </c>
    </row>
    <row r="26" spans="1:15" s="3" customFormat="1" ht="20.100000000000001" customHeight="1" x14ac:dyDescent="0.25">
      <c r="A26" s="9">
        <v>17</v>
      </c>
      <c r="B26" s="28" t="s">
        <v>77</v>
      </c>
      <c r="C26" s="39" t="s">
        <v>20</v>
      </c>
      <c r="D26" s="40" t="s">
        <v>75</v>
      </c>
      <c r="E26" s="42" t="s">
        <v>78</v>
      </c>
      <c r="F26" s="15">
        <v>7</v>
      </c>
      <c r="G26" s="22">
        <v>6</v>
      </c>
      <c r="H26" s="23">
        <v>7</v>
      </c>
      <c r="I26" s="14">
        <f t="shared" si="0"/>
        <v>6.5</v>
      </c>
      <c r="J26" s="14">
        <v>4</v>
      </c>
      <c r="K26" s="20">
        <f t="shared" si="1"/>
        <v>4.8</v>
      </c>
      <c r="L26" s="18" t="str">
        <f t="shared" si="2"/>
        <v>D</v>
      </c>
      <c r="M26" s="19">
        <f t="shared" si="3"/>
        <v>1</v>
      </c>
      <c r="N26" s="8" t="str">
        <f t="shared" si="4"/>
        <v>TB YẾU</v>
      </c>
      <c r="O26" s="2" t="str">
        <f t="shared" si="5"/>
        <v>ĐẠT</v>
      </c>
    </row>
    <row r="27" spans="1:15" s="3" customFormat="1" ht="20.100000000000001" customHeight="1" x14ac:dyDescent="0.25">
      <c r="A27" s="9">
        <v>18</v>
      </c>
      <c r="B27" s="27" t="s">
        <v>79</v>
      </c>
      <c r="C27" s="37" t="s">
        <v>20</v>
      </c>
      <c r="D27" s="38" t="s">
        <v>75</v>
      </c>
      <c r="E27" s="41" t="s">
        <v>80</v>
      </c>
      <c r="F27" s="15">
        <v>6</v>
      </c>
      <c r="G27" s="22">
        <v>7</v>
      </c>
      <c r="H27" s="23">
        <v>7</v>
      </c>
      <c r="I27" s="14">
        <f t="shared" si="0"/>
        <v>7</v>
      </c>
      <c r="J27" s="14">
        <v>6</v>
      </c>
      <c r="K27" s="20">
        <f t="shared" si="1"/>
        <v>6.2</v>
      </c>
      <c r="L27" s="18" t="str">
        <f t="shared" si="2"/>
        <v>C</v>
      </c>
      <c r="M27" s="19">
        <f t="shared" si="3"/>
        <v>2</v>
      </c>
      <c r="N27" s="8" t="str">
        <f t="shared" si="4"/>
        <v>TB</v>
      </c>
      <c r="O27" s="2" t="str">
        <f t="shared" si="5"/>
        <v>ĐẠT</v>
      </c>
    </row>
    <row r="28" spans="1:15" s="3" customFormat="1" ht="20.100000000000001" customHeight="1" x14ac:dyDescent="0.25">
      <c r="A28" s="9">
        <v>19</v>
      </c>
      <c r="B28" s="27" t="s">
        <v>81</v>
      </c>
      <c r="C28" s="37" t="s">
        <v>19</v>
      </c>
      <c r="D28" s="38" t="s">
        <v>82</v>
      </c>
      <c r="E28" s="41" t="s">
        <v>83</v>
      </c>
      <c r="F28" s="15">
        <v>8</v>
      </c>
      <c r="G28" s="22">
        <v>8</v>
      </c>
      <c r="H28" s="23">
        <v>8</v>
      </c>
      <c r="I28" s="14">
        <f t="shared" si="0"/>
        <v>8</v>
      </c>
      <c r="J28" s="14">
        <v>8.5</v>
      </c>
      <c r="K28" s="20">
        <f t="shared" si="1"/>
        <v>8.4</v>
      </c>
      <c r="L28" s="18" t="str">
        <f t="shared" si="2"/>
        <v>B</v>
      </c>
      <c r="M28" s="19">
        <f t="shared" si="3"/>
        <v>3</v>
      </c>
      <c r="N28" s="8" t="str">
        <f t="shared" si="4"/>
        <v>KHÁ</v>
      </c>
      <c r="O28" s="2" t="str">
        <f t="shared" si="5"/>
        <v>ĐẠT</v>
      </c>
    </row>
    <row r="29" spans="1:15" s="3" customFormat="1" ht="20.100000000000001" customHeight="1" x14ac:dyDescent="0.25">
      <c r="A29" s="9">
        <v>20</v>
      </c>
      <c r="B29" s="27" t="s">
        <v>84</v>
      </c>
      <c r="C29" s="37" t="s">
        <v>85</v>
      </c>
      <c r="D29" s="38" t="s">
        <v>86</v>
      </c>
      <c r="E29" s="41" t="s">
        <v>87</v>
      </c>
      <c r="F29" s="15">
        <v>10</v>
      </c>
      <c r="G29" s="22">
        <v>9</v>
      </c>
      <c r="H29" s="23">
        <v>9</v>
      </c>
      <c r="I29" s="14">
        <f t="shared" si="0"/>
        <v>9</v>
      </c>
      <c r="J29" s="14">
        <v>6</v>
      </c>
      <c r="K29" s="20">
        <f t="shared" si="1"/>
        <v>7</v>
      </c>
      <c r="L29" s="18" t="str">
        <f t="shared" si="2"/>
        <v>B</v>
      </c>
      <c r="M29" s="19">
        <f t="shared" si="3"/>
        <v>3</v>
      </c>
      <c r="N29" s="8" t="str">
        <f t="shared" si="4"/>
        <v>KHÁ</v>
      </c>
      <c r="O29" s="2" t="str">
        <f t="shared" si="5"/>
        <v>ĐẠT</v>
      </c>
    </row>
    <row r="30" spans="1:15" x14ac:dyDescent="0.25">
      <c r="B30" s="108" t="s">
        <v>107</v>
      </c>
      <c r="C30" s="108"/>
      <c r="D30" s="108"/>
      <c r="E30" s="108"/>
      <c r="F30" s="16"/>
      <c r="G30" s="17"/>
      <c r="H30" s="17"/>
      <c r="I30" s="17"/>
      <c r="J30" s="17"/>
    </row>
    <row r="31" spans="1:15" x14ac:dyDescent="0.25">
      <c r="B31" s="93" t="s">
        <v>91</v>
      </c>
      <c r="C31" s="93"/>
      <c r="D31" s="93"/>
      <c r="E31" s="93" t="s">
        <v>21</v>
      </c>
      <c r="F31" s="93"/>
      <c r="G31" s="93"/>
      <c r="H31" s="93"/>
      <c r="I31" s="94" t="s">
        <v>22</v>
      </c>
      <c r="J31" s="94"/>
      <c r="K31" s="94"/>
      <c r="L31" s="25"/>
      <c r="M31" s="94" t="s">
        <v>93</v>
      </c>
      <c r="N31" s="94"/>
      <c r="O31" s="94"/>
    </row>
    <row r="32" spans="1:15" x14ac:dyDescent="0.25">
      <c r="B32" s="10"/>
      <c r="C32" s="10"/>
      <c r="D32" s="10"/>
      <c r="E32" s="10"/>
      <c r="F32" s="12"/>
      <c r="G32" s="10"/>
      <c r="H32" s="10"/>
      <c r="I32" s="10"/>
      <c r="J32" s="10"/>
      <c r="K32" s="10"/>
      <c r="L32" s="11"/>
      <c r="M32" s="11"/>
    </row>
    <row r="33" spans="2:16" x14ac:dyDescent="0.25">
      <c r="B33" s="10"/>
      <c r="C33" s="10"/>
      <c r="D33" s="10"/>
      <c r="E33" s="10"/>
      <c r="F33" s="12"/>
      <c r="G33" s="10"/>
      <c r="H33" s="10"/>
      <c r="I33" s="10"/>
      <c r="J33" s="10"/>
      <c r="K33" s="10"/>
      <c r="L33" s="11"/>
      <c r="M33" s="11"/>
    </row>
    <row r="34" spans="2:16" x14ac:dyDescent="0.25">
      <c r="B34" s="10"/>
      <c r="C34" s="10"/>
      <c r="D34" s="10"/>
      <c r="E34" s="10"/>
      <c r="F34" s="12"/>
      <c r="G34" s="10"/>
      <c r="H34" s="10"/>
      <c r="I34" s="10"/>
      <c r="J34" s="10"/>
      <c r="K34" s="10"/>
      <c r="L34" s="11"/>
      <c r="M34" s="11"/>
    </row>
    <row r="35" spans="2:16" x14ac:dyDescent="0.25">
      <c r="B35" s="93" t="s">
        <v>92</v>
      </c>
      <c r="C35" s="93"/>
      <c r="D35" s="93"/>
      <c r="E35" s="93" t="s">
        <v>97</v>
      </c>
      <c r="F35" s="93"/>
      <c r="G35" s="93"/>
      <c r="H35" s="93"/>
      <c r="I35" s="93" t="s">
        <v>96</v>
      </c>
      <c r="J35" s="93"/>
      <c r="K35" s="93"/>
      <c r="L35" s="25"/>
      <c r="M35" s="94" t="s">
        <v>98</v>
      </c>
      <c r="N35" s="94"/>
      <c r="O35" s="94"/>
    </row>
    <row r="36" spans="2:16" x14ac:dyDescent="0.25">
      <c r="B36" s="93"/>
      <c r="C36" s="93"/>
      <c r="D36" s="93"/>
      <c r="E36" s="10"/>
      <c r="F36" s="12"/>
      <c r="G36" s="26"/>
      <c r="H36" s="26"/>
      <c r="I36" s="26"/>
      <c r="J36" s="26"/>
      <c r="K36" s="10"/>
      <c r="L36" s="94"/>
      <c r="M36" s="94"/>
      <c r="N36" s="94"/>
      <c r="O36" s="25"/>
      <c r="P36" s="25"/>
    </row>
    <row r="37" spans="2:16" x14ac:dyDescent="0.25">
      <c r="B37" s="10"/>
      <c r="C37" s="10"/>
      <c r="D37" s="10"/>
      <c r="E37" s="10"/>
      <c r="F37" s="12"/>
      <c r="G37" s="10"/>
      <c r="H37" s="10"/>
      <c r="I37" s="10"/>
      <c r="J37" s="10"/>
      <c r="K37" s="10"/>
      <c r="L37" s="11"/>
      <c r="M37" s="11"/>
    </row>
  </sheetData>
  <mergeCells count="28">
    <mergeCell ref="B31:D31"/>
    <mergeCell ref="A8:A9"/>
    <mergeCell ref="E31:H31"/>
    <mergeCell ref="N8:O9"/>
    <mergeCell ref="I31:K31"/>
    <mergeCell ref="M31:O31"/>
    <mergeCell ref="A1:D1"/>
    <mergeCell ref="E1:N1"/>
    <mergeCell ref="A2:D2"/>
    <mergeCell ref="E2:N2"/>
    <mergeCell ref="E3:N3"/>
    <mergeCell ref="E4:N4"/>
    <mergeCell ref="E5:N5"/>
    <mergeCell ref="E6:N6"/>
    <mergeCell ref="J8:J9"/>
    <mergeCell ref="K8:M8"/>
    <mergeCell ref="B30:E30"/>
    <mergeCell ref="G8:I8"/>
    <mergeCell ref="B8:B9"/>
    <mergeCell ref="C8:D9"/>
    <mergeCell ref="E8:E9"/>
    <mergeCell ref="F8:F9"/>
    <mergeCell ref="B35:D35"/>
    <mergeCell ref="E35:H35"/>
    <mergeCell ref="I35:K35"/>
    <mergeCell ref="M35:O35"/>
    <mergeCell ref="L36:N36"/>
    <mergeCell ref="B36:D36"/>
  </mergeCells>
  <pageMargins left="0.49" right="0.26" top="0.7" bottom="0.66" header="0.17" footer="0.78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J30" sqref="J30"/>
    </sheetView>
  </sheetViews>
  <sheetFormatPr defaultRowHeight="15.75" x14ac:dyDescent="0.25"/>
  <cols>
    <col min="1" max="1" width="4.5703125" style="1" bestFit="1" customWidth="1"/>
    <col min="2" max="2" width="12" style="1" customWidth="1"/>
    <col min="3" max="3" width="17.140625" style="1" customWidth="1"/>
    <col min="4" max="4" width="7.28515625" style="1" customWidth="1"/>
    <col min="5" max="5" width="12.42578125" style="1" customWidth="1"/>
    <col min="6" max="6" width="9.7109375" style="13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95" t="s">
        <v>1</v>
      </c>
      <c r="B1" s="95"/>
      <c r="C1" s="95"/>
      <c r="D1" s="95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5" ht="19.5" customHeight="1" x14ac:dyDescent="0.25">
      <c r="A2" s="96" t="s">
        <v>2</v>
      </c>
      <c r="B2" s="96"/>
      <c r="C2" s="96"/>
      <c r="D2" s="96"/>
      <c r="E2" s="93" t="s">
        <v>27</v>
      </c>
      <c r="F2" s="93"/>
      <c r="G2" s="93"/>
      <c r="H2" s="93"/>
      <c r="I2" s="93"/>
      <c r="J2" s="93"/>
      <c r="K2" s="93"/>
      <c r="L2" s="93"/>
      <c r="M2" s="93"/>
      <c r="N2" s="93"/>
    </row>
    <row r="3" spans="1:15" ht="20.25" customHeight="1" x14ac:dyDescent="0.25">
      <c r="E3" s="91" t="s">
        <v>88</v>
      </c>
      <c r="F3" s="91"/>
      <c r="G3" s="91"/>
      <c r="H3" s="91"/>
      <c r="I3" s="91"/>
      <c r="J3" s="91"/>
      <c r="K3" s="91"/>
      <c r="L3" s="91"/>
      <c r="M3" s="91"/>
      <c r="N3" s="91"/>
    </row>
    <row r="4" spans="1:15" ht="18.75" customHeight="1" x14ac:dyDescent="0.25">
      <c r="E4" s="93" t="s">
        <v>104</v>
      </c>
      <c r="F4" s="93"/>
      <c r="G4" s="93"/>
      <c r="H4" s="93"/>
      <c r="I4" s="93"/>
      <c r="J4" s="93"/>
      <c r="K4" s="93"/>
      <c r="L4" s="93"/>
      <c r="M4" s="93"/>
      <c r="N4" s="93"/>
    </row>
    <row r="5" spans="1:15" ht="18.75" customHeight="1" x14ac:dyDescent="0.25">
      <c r="E5" s="101" t="s">
        <v>111</v>
      </c>
      <c r="F5" s="101"/>
      <c r="G5" s="101"/>
      <c r="H5" s="101"/>
      <c r="I5" s="101"/>
      <c r="J5" s="101"/>
      <c r="K5" s="101"/>
      <c r="L5" s="101"/>
      <c r="M5" s="101"/>
      <c r="N5" s="101"/>
    </row>
    <row r="6" spans="1:15" ht="15.75" customHeight="1" x14ac:dyDescent="0.25">
      <c r="E6" s="101" t="s">
        <v>110</v>
      </c>
      <c r="F6" s="101"/>
      <c r="G6" s="101"/>
      <c r="H6" s="101"/>
      <c r="I6" s="101"/>
      <c r="J6" s="101"/>
      <c r="K6" s="101"/>
      <c r="L6" s="101"/>
      <c r="M6" s="101"/>
      <c r="N6" s="101"/>
    </row>
    <row r="7" spans="1:15" ht="10.5" customHeight="1" x14ac:dyDescent="0.25"/>
    <row r="8" spans="1:15" s="5" customFormat="1" ht="42" customHeight="1" x14ac:dyDescent="0.2">
      <c r="A8" s="92" t="s">
        <v>0</v>
      </c>
      <c r="B8" s="92" t="s">
        <v>3</v>
      </c>
      <c r="C8" s="92" t="s">
        <v>4</v>
      </c>
      <c r="D8" s="92"/>
      <c r="E8" s="107" t="s">
        <v>5</v>
      </c>
      <c r="F8" s="102" t="s">
        <v>11</v>
      </c>
      <c r="G8" s="104" t="s">
        <v>89</v>
      </c>
      <c r="H8" s="105"/>
      <c r="I8" s="106"/>
      <c r="J8" s="102" t="s">
        <v>12</v>
      </c>
      <c r="K8" s="104" t="s">
        <v>10</v>
      </c>
      <c r="L8" s="105"/>
      <c r="M8" s="106"/>
      <c r="N8" s="97" t="s">
        <v>15</v>
      </c>
      <c r="O8" s="98"/>
    </row>
    <row r="9" spans="1:15" s="5" customFormat="1" ht="40.5" customHeight="1" x14ac:dyDescent="0.2">
      <c r="A9" s="92"/>
      <c r="B9" s="92"/>
      <c r="C9" s="92"/>
      <c r="D9" s="92"/>
      <c r="E9" s="92"/>
      <c r="F9" s="103"/>
      <c r="G9" s="4" t="s">
        <v>90</v>
      </c>
      <c r="H9" s="7" t="s">
        <v>8</v>
      </c>
      <c r="I9" s="4" t="s">
        <v>9</v>
      </c>
      <c r="J9" s="103"/>
      <c r="K9" s="4" t="s">
        <v>13</v>
      </c>
      <c r="L9" s="4" t="s">
        <v>6</v>
      </c>
      <c r="M9" s="4" t="s">
        <v>14</v>
      </c>
      <c r="N9" s="99"/>
      <c r="O9" s="100"/>
    </row>
    <row r="10" spans="1:15" s="3" customFormat="1" ht="20.100000000000001" customHeight="1" x14ac:dyDescent="0.25">
      <c r="A10" s="9">
        <v>1</v>
      </c>
      <c r="B10" s="27" t="s">
        <v>28</v>
      </c>
      <c r="C10" s="37" t="s">
        <v>29</v>
      </c>
      <c r="D10" s="38" t="s">
        <v>30</v>
      </c>
      <c r="E10" s="41" t="s">
        <v>31</v>
      </c>
      <c r="F10" s="64">
        <v>9</v>
      </c>
      <c r="G10" s="64">
        <v>7.5</v>
      </c>
      <c r="H10" s="64">
        <v>8</v>
      </c>
      <c r="I10" s="14">
        <f>(H10+G10)/2</f>
        <v>7.75</v>
      </c>
      <c r="J10" s="14">
        <v>6.5</v>
      </c>
      <c r="K10" s="20">
        <f xml:space="preserve"> ROUND((J10*7+I10*2+F10)/10,1)</f>
        <v>7</v>
      </c>
      <c r="L10" s="18" t="str">
        <f>IF(K10&gt;=8.5,"A",IF(K10&gt;=7,"B",IF(K10&gt;=5.5,"C",IF(K10&gt;=4,"D",IF(AND(K10&lt;4,K10&gt;=0),"F",IF(AND(F10="",I10="",J10=""),"I",IF(OR(F10&lt;&gt;"",I10&lt;&gt;"",J10&lt;&gt;""),"X","R")))))))</f>
        <v>B</v>
      </c>
      <c r="M10" s="19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20.100000000000001" customHeight="1" x14ac:dyDescent="0.25">
      <c r="A11" s="9">
        <v>2</v>
      </c>
      <c r="B11" s="28" t="s">
        <v>32</v>
      </c>
      <c r="C11" s="39" t="s">
        <v>33</v>
      </c>
      <c r="D11" s="40" t="s">
        <v>34</v>
      </c>
      <c r="E11" s="42" t="s">
        <v>35</v>
      </c>
      <c r="F11" s="64">
        <v>9.5</v>
      </c>
      <c r="G11" s="64">
        <v>7</v>
      </c>
      <c r="H11" s="64">
        <v>8.5</v>
      </c>
      <c r="I11" s="14">
        <f t="shared" ref="I11:I29" si="0">(H11+G11)/2</f>
        <v>7.75</v>
      </c>
      <c r="J11" s="14">
        <v>8</v>
      </c>
      <c r="K11" s="20">
        <f t="shared" ref="K11:K29" si="1" xml:space="preserve"> ROUND((J11*7+I11*2+F11)/10,1)</f>
        <v>8.1</v>
      </c>
      <c r="L11" s="18" t="str">
        <f>IF(K11&gt;=8.5,"A",IF(K11&gt;=7,"B",IF(K11&gt;=5.5,"C",IF(K11&gt;=4,"D",IF(AND(K11&lt;4,K11&gt;=0),"F",IF(AND(F11="",I11="",J11=""),"I",IF(OR(F11&lt;&gt;"",I11&lt;&gt;"",J11&lt;&gt;""),"X","R")))))))</f>
        <v>B</v>
      </c>
      <c r="M11" s="19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20.100000000000001" customHeight="1" x14ac:dyDescent="0.25">
      <c r="A12" s="9">
        <v>3</v>
      </c>
      <c r="B12" s="27" t="s">
        <v>36</v>
      </c>
      <c r="C12" s="37" t="s">
        <v>37</v>
      </c>
      <c r="D12" s="38" t="s">
        <v>38</v>
      </c>
      <c r="E12" s="41" t="s">
        <v>39</v>
      </c>
      <c r="F12" s="64">
        <v>8.5</v>
      </c>
      <c r="G12" s="64">
        <v>7.5</v>
      </c>
      <c r="H12" s="64">
        <v>8</v>
      </c>
      <c r="I12" s="14">
        <f t="shared" si="0"/>
        <v>7.75</v>
      </c>
      <c r="J12" s="14">
        <v>8</v>
      </c>
      <c r="K12" s="20">
        <f t="shared" si="1"/>
        <v>8</v>
      </c>
      <c r="L12" s="18" t="str">
        <f>IF(K12&gt;=8.5,"A",IF(K12&gt;=7,"B",IF(K12&gt;=5.5,"C",IF(K12&gt;=4,"D",IF(AND(K12&lt;4,K12&gt;=0),"F",IF(AND(F12="",I12="",J12=""),"I",IF(OR(F12&lt;&gt;"",I12&lt;&gt;"",J12&lt;&gt;""),"X","R")))))))</f>
        <v>B</v>
      </c>
      <c r="M12" s="19">
        <f>IF(L12="A",4,IF(L12="B",3,IF(L12="C",2,IF(L12="D",1,0))))</f>
        <v>3</v>
      </c>
      <c r="N12" s="8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3" customFormat="1" ht="20.100000000000001" customHeight="1" x14ac:dyDescent="0.25">
      <c r="A13" s="9">
        <v>4</v>
      </c>
      <c r="B13" s="27" t="s">
        <v>40</v>
      </c>
      <c r="C13" s="37" t="s">
        <v>41</v>
      </c>
      <c r="D13" s="38" t="s">
        <v>18</v>
      </c>
      <c r="E13" s="41" t="s">
        <v>42</v>
      </c>
      <c r="F13" s="64">
        <v>9.5</v>
      </c>
      <c r="G13" s="64">
        <v>6</v>
      </c>
      <c r="H13" s="64">
        <v>8</v>
      </c>
      <c r="I13" s="14">
        <f t="shared" si="0"/>
        <v>7</v>
      </c>
      <c r="J13" s="14">
        <v>7</v>
      </c>
      <c r="K13" s="20">
        <f t="shared" si="1"/>
        <v>7.3</v>
      </c>
      <c r="L13" s="18" t="str">
        <f>IF(K13&gt;=8.5,"A",IF(K13&gt;=7,"B",IF(K13&gt;=5.5,"C",IF(K13&gt;=4,"D",IF(AND(K13&lt;4,K13&gt;=0),"F",IF(AND(F13="",I13="",J13=""),"I",IF(OR(F13&lt;&gt;"",I13&lt;&gt;"",J13&lt;&gt;""),"X","R")))))))</f>
        <v>B</v>
      </c>
      <c r="M13" s="19">
        <f>IF(L13="A",4,IF(L13="B",3,IF(L13="C",2,IF(L13="D",1,0))))</f>
        <v>3</v>
      </c>
      <c r="N13" s="8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1:15" s="3" customFormat="1" ht="20.100000000000001" customHeight="1" x14ac:dyDescent="0.25">
      <c r="A14" s="9">
        <v>5</v>
      </c>
      <c r="B14" s="28" t="s">
        <v>43</v>
      </c>
      <c r="C14" s="39" t="s">
        <v>44</v>
      </c>
      <c r="D14" s="40" t="s">
        <v>16</v>
      </c>
      <c r="E14" s="42" t="s">
        <v>45</v>
      </c>
      <c r="F14" s="64">
        <v>9.5</v>
      </c>
      <c r="G14" s="64">
        <v>7.5</v>
      </c>
      <c r="H14" s="64">
        <v>8</v>
      </c>
      <c r="I14" s="14">
        <f t="shared" si="0"/>
        <v>7.75</v>
      </c>
      <c r="J14" s="14">
        <v>8</v>
      </c>
      <c r="K14" s="20">
        <f t="shared" si="1"/>
        <v>8.1</v>
      </c>
      <c r="L14" s="18" t="str">
        <f>IF(K14&gt;=8.5,"A",IF(K14&gt;=7,"B",IF(K14&gt;=5.5,"C",IF(K14&gt;=4,"D",IF(AND(K14&lt;4,K14&gt;=0),"F",IF(AND(F14="",I14="",J14=""),"I",IF(OR(F14&lt;&gt;"",I14&lt;&gt;"",J14&lt;&gt;""),"X","R")))))))</f>
        <v>B</v>
      </c>
      <c r="M14" s="19">
        <f>IF(L14="A",4,IF(L14="B",3,IF(L14="C",2,IF(L14="D",1,0))))</f>
        <v>3</v>
      </c>
      <c r="N14" s="8" t="str">
        <f>IF(L14="A","GIỎI",IF(L14="B","KHÁ",IF(L14="C","TB",IF(L14="D","TB YẾU","KÉM"))))</f>
        <v>KHÁ</v>
      </c>
      <c r="O14" s="2" t="str">
        <f>IF(OR(K14&lt;4,J14&lt;=2),"KHÔNG ĐẠT","ĐẠT")</f>
        <v>ĐẠT</v>
      </c>
    </row>
    <row r="15" spans="1:15" s="36" customFormat="1" ht="20.100000000000001" customHeight="1" x14ac:dyDescent="0.25">
      <c r="A15" s="30">
        <v>6</v>
      </c>
      <c r="B15" s="43" t="s">
        <v>46</v>
      </c>
      <c r="C15" s="44" t="s">
        <v>47</v>
      </c>
      <c r="D15" s="45" t="s">
        <v>48</v>
      </c>
      <c r="E15" s="46" t="s">
        <v>26</v>
      </c>
      <c r="F15" s="64">
        <v>8</v>
      </c>
      <c r="G15" s="64">
        <v>7</v>
      </c>
      <c r="H15" s="64">
        <v>7.5</v>
      </c>
      <c r="I15" s="14">
        <f t="shared" si="0"/>
        <v>7.25</v>
      </c>
      <c r="J15" s="47">
        <v>1.5</v>
      </c>
      <c r="K15" s="20">
        <f t="shared" si="1"/>
        <v>3.3</v>
      </c>
      <c r="L15" s="32" t="str">
        <f t="shared" ref="L15:L29" si="2">IF(K15&gt;=8.5,"A",IF(K15&gt;=7,"B",IF(K15&gt;=5.5,"C",IF(K15&gt;=4,"D",IF(AND(K15&lt;4,K15&gt;=0),"F",IF(AND(F15="",I15="",J15=""),"I",IF(OR(F15&lt;&gt;"",I15&lt;&gt;"",J15&lt;&gt;""),"X","R")))))))</f>
        <v>F</v>
      </c>
      <c r="M15" s="33">
        <f t="shared" ref="M15:M29" si="3">IF(L15="A",4,IF(L15="B",3,IF(L15="C",2,IF(L15="D",1,0))))</f>
        <v>0</v>
      </c>
      <c r="N15" s="34" t="str">
        <f t="shared" ref="N15:N29" si="4">IF(L15="A","GIỎI",IF(L15="B","KHÁ",IF(L15="C","TB",IF(L15="D","TB YẾU","KÉM"))))</f>
        <v>KÉM</v>
      </c>
      <c r="O15" s="35" t="str">
        <f t="shared" ref="O15:O29" si="5">IF(OR(K15&lt;4,J15&lt;=2),"KHÔNG ĐẠT","ĐẠT")</f>
        <v>KHÔNG ĐẠT</v>
      </c>
    </row>
    <row r="16" spans="1:15" s="3" customFormat="1" ht="20.100000000000001" customHeight="1" x14ac:dyDescent="0.25">
      <c r="A16" s="9">
        <v>7</v>
      </c>
      <c r="B16" s="28" t="s">
        <v>49</v>
      </c>
      <c r="C16" s="39" t="s">
        <v>50</v>
      </c>
      <c r="D16" s="40" t="s">
        <v>48</v>
      </c>
      <c r="E16" s="42" t="s">
        <v>23</v>
      </c>
      <c r="F16" s="64">
        <v>7</v>
      </c>
      <c r="G16" s="64">
        <v>7</v>
      </c>
      <c r="H16" s="64">
        <v>7.5</v>
      </c>
      <c r="I16" s="14">
        <f t="shared" si="0"/>
        <v>7.25</v>
      </c>
      <c r="J16" s="14">
        <v>4</v>
      </c>
      <c r="K16" s="20">
        <f t="shared" si="1"/>
        <v>5</v>
      </c>
      <c r="L16" s="18" t="str">
        <f t="shared" si="2"/>
        <v>D</v>
      </c>
      <c r="M16" s="19">
        <f t="shared" si="3"/>
        <v>1</v>
      </c>
      <c r="N16" s="8" t="str">
        <f t="shared" si="4"/>
        <v>TB YẾU</v>
      </c>
      <c r="O16" s="2" t="str">
        <f t="shared" si="5"/>
        <v>ĐẠT</v>
      </c>
    </row>
    <row r="17" spans="1:15" s="3" customFormat="1" ht="20.100000000000001" customHeight="1" x14ac:dyDescent="0.25">
      <c r="A17" s="9">
        <v>8</v>
      </c>
      <c r="B17" s="28" t="s">
        <v>51</v>
      </c>
      <c r="C17" s="39" t="s">
        <v>19</v>
      </c>
      <c r="D17" s="40" t="s">
        <v>52</v>
      </c>
      <c r="E17" s="42" t="s">
        <v>53</v>
      </c>
      <c r="F17" s="64">
        <v>7.5</v>
      </c>
      <c r="G17" s="64">
        <v>8</v>
      </c>
      <c r="H17" s="64">
        <v>8</v>
      </c>
      <c r="I17" s="14">
        <f t="shared" si="0"/>
        <v>8</v>
      </c>
      <c r="J17" s="14">
        <v>9</v>
      </c>
      <c r="K17" s="20">
        <f t="shared" si="1"/>
        <v>8.6999999999999993</v>
      </c>
      <c r="L17" s="18" t="str">
        <f t="shared" si="2"/>
        <v>A</v>
      </c>
      <c r="M17" s="19">
        <f t="shared" si="3"/>
        <v>4</v>
      </c>
      <c r="N17" s="8" t="str">
        <f t="shared" si="4"/>
        <v>GIỎI</v>
      </c>
      <c r="O17" s="2" t="str">
        <f t="shared" si="5"/>
        <v>ĐẠT</v>
      </c>
    </row>
    <row r="18" spans="1:15" s="3" customFormat="1" ht="20.100000000000001" customHeight="1" x14ac:dyDescent="0.25">
      <c r="A18" s="9">
        <v>9</v>
      </c>
      <c r="B18" s="28" t="s">
        <v>54</v>
      </c>
      <c r="C18" s="39" t="s">
        <v>55</v>
      </c>
      <c r="D18" s="40" t="s">
        <v>52</v>
      </c>
      <c r="E18" s="42" t="s">
        <v>56</v>
      </c>
      <c r="F18" s="64">
        <v>8.5</v>
      </c>
      <c r="G18" s="64">
        <v>7.5</v>
      </c>
      <c r="H18" s="64">
        <v>8</v>
      </c>
      <c r="I18" s="14">
        <f t="shared" si="0"/>
        <v>7.75</v>
      </c>
      <c r="J18" s="14">
        <v>8</v>
      </c>
      <c r="K18" s="20">
        <f t="shared" si="1"/>
        <v>8</v>
      </c>
      <c r="L18" s="18" t="str">
        <f t="shared" si="2"/>
        <v>B</v>
      </c>
      <c r="M18" s="19">
        <f t="shared" si="3"/>
        <v>3</v>
      </c>
      <c r="N18" s="8" t="str">
        <f t="shared" si="4"/>
        <v>KHÁ</v>
      </c>
      <c r="O18" s="2" t="str">
        <f t="shared" si="5"/>
        <v>ĐẠT</v>
      </c>
    </row>
    <row r="19" spans="1:15" s="3" customFormat="1" ht="20.100000000000001" customHeight="1" x14ac:dyDescent="0.25">
      <c r="A19" s="9">
        <v>10</v>
      </c>
      <c r="B19" s="27" t="s">
        <v>57</v>
      </c>
      <c r="C19" s="37" t="s">
        <v>58</v>
      </c>
      <c r="D19" s="38" t="s">
        <v>59</v>
      </c>
      <c r="E19" s="41" t="s">
        <v>60</v>
      </c>
      <c r="F19" s="64">
        <v>8.5</v>
      </c>
      <c r="G19" s="64">
        <v>7.5</v>
      </c>
      <c r="H19" s="64">
        <v>7.5</v>
      </c>
      <c r="I19" s="14">
        <f t="shared" si="0"/>
        <v>7.5</v>
      </c>
      <c r="J19" s="14">
        <v>7.5</v>
      </c>
      <c r="K19" s="20">
        <f t="shared" si="1"/>
        <v>7.6</v>
      </c>
      <c r="L19" s="18" t="str">
        <f t="shared" si="2"/>
        <v>B</v>
      </c>
      <c r="M19" s="19">
        <f t="shared" si="3"/>
        <v>3</v>
      </c>
      <c r="N19" s="8" t="str">
        <f t="shared" si="4"/>
        <v>KHÁ</v>
      </c>
      <c r="O19" s="2" t="str">
        <f t="shared" si="5"/>
        <v>ĐẠT</v>
      </c>
    </row>
    <row r="20" spans="1:15" s="3" customFormat="1" ht="20.100000000000001" customHeight="1" x14ac:dyDescent="0.25">
      <c r="A20" s="9">
        <v>11</v>
      </c>
      <c r="B20" s="28" t="s">
        <v>61</v>
      </c>
      <c r="C20" s="39" t="s">
        <v>25</v>
      </c>
      <c r="D20" s="40" t="s">
        <v>62</v>
      </c>
      <c r="E20" s="42" t="s">
        <v>63</v>
      </c>
      <c r="F20" s="64">
        <v>8</v>
      </c>
      <c r="G20" s="64">
        <v>7.5</v>
      </c>
      <c r="H20" s="64">
        <v>8</v>
      </c>
      <c r="I20" s="14">
        <f t="shared" si="0"/>
        <v>7.75</v>
      </c>
      <c r="J20" s="14">
        <v>8</v>
      </c>
      <c r="K20" s="20">
        <f t="shared" si="1"/>
        <v>8</v>
      </c>
      <c r="L20" s="18" t="str">
        <f t="shared" si="2"/>
        <v>B</v>
      </c>
      <c r="M20" s="19">
        <f t="shared" si="3"/>
        <v>3</v>
      </c>
      <c r="N20" s="8" t="str">
        <f t="shared" si="4"/>
        <v>KHÁ</v>
      </c>
      <c r="O20" s="2" t="str">
        <f t="shared" si="5"/>
        <v>ĐẠT</v>
      </c>
    </row>
    <row r="21" spans="1:15" s="36" customFormat="1" ht="20.100000000000001" customHeight="1" x14ac:dyDescent="0.25">
      <c r="A21" s="30">
        <v>12</v>
      </c>
      <c r="B21" s="27" t="s">
        <v>64</v>
      </c>
      <c r="C21" s="37" t="s">
        <v>65</v>
      </c>
      <c r="D21" s="38" t="s">
        <v>66</v>
      </c>
      <c r="E21" s="41" t="s">
        <v>67</v>
      </c>
      <c r="F21" s="64">
        <v>7.5</v>
      </c>
      <c r="G21" s="64">
        <v>6</v>
      </c>
      <c r="H21" s="64">
        <v>7</v>
      </c>
      <c r="I21" s="14">
        <f t="shared" si="0"/>
        <v>6.5</v>
      </c>
      <c r="J21" s="47">
        <v>8</v>
      </c>
      <c r="K21" s="20">
        <f t="shared" si="1"/>
        <v>7.7</v>
      </c>
      <c r="L21" s="32" t="str">
        <f t="shared" si="2"/>
        <v>B</v>
      </c>
      <c r="M21" s="33">
        <f t="shared" si="3"/>
        <v>3</v>
      </c>
      <c r="N21" s="34" t="str">
        <f t="shared" si="4"/>
        <v>KHÁ</v>
      </c>
      <c r="O21" s="35" t="str">
        <f t="shared" si="5"/>
        <v>ĐẠT</v>
      </c>
    </row>
    <row r="22" spans="1:15" s="62" customFormat="1" ht="20.100000000000001" customHeight="1" x14ac:dyDescent="0.25">
      <c r="A22" s="48">
        <v>13</v>
      </c>
      <c r="B22" s="49" t="s">
        <v>100</v>
      </c>
      <c r="C22" s="50" t="s">
        <v>101</v>
      </c>
      <c r="D22" s="51" t="s">
        <v>102</v>
      </c>
      <c r="E22" s="52" t="s">
        <v>103</v>
      </c>
      <c r="F22" s="56">
        <v>7.5</v>
      </c>
      <c r="G22" s="56">
        <v>0</v>
      </c>
      <c r="H22" s="56">
        <v>7.5</v>
      </c>
      <c r="I22" s="56">
        <f t="shared" si="0"/>
        <v>3.75</v>
      </c>
      <c r="J22" s="56">
        <v>0</v>
      </c>
      <c r="K22" s="57">
        <f t="shared" si="1"/>
        <v>1.5</v>
      </c>
      <c r="L22" s="58" t="str">
        <f t="shared" si="2"/>
        <v>F</v>
      </c>
      <c r="M22" s="59">
        <f t="shared" si="3"/>
        <v>0</v>
      </c>
      <c r="N22" s="60" t="str">
        <f t="shared" si="4"/>
        <v>KÉM</v>
      </c>
      <c r="O22" s="61" t="str">
        <f t="shared" si="5"/>
        <v>KHÔNG ĐẠT</v>
      </c>
    </row>
    <row r="23" spans="1:15" s="3" customFormat="1" ht="20.100000000000001" customHeight="1" x14ac:dyDescent="0.25">
      <c r="A23" s="9">
        <v>14</v>
      </c>
      <c r="B23" s="28" t="s">
        <v>68</v>
      </c>
      <c r="C23" s="39" t="s">
        <v>41</v>
      </c>
      <c r="D23" s="40" t="s">
        <v>17</v>
      </c>
      <c r="E23" s="42" t="s">
        <v>69</v>
      </c>
      <c r="F23" s="64">
        <v>9.5</v>
      </c>
      <c r="G23" s="64">
        <v>7.5</v>
      </c>
      <c r="H23" s="64">
        <v>8</v>
      </c>
      <c r="I23" s="14">
        <f t="shared" si="0"/>
        <v>7.75</v>
      </c>
      <c r="J23" s="14">
        <v>9</v>
      </c>
      <c r="K23" s="20">
        <f t="shared" si="1"/>
        <v>8.8000000000000007</v>
      </c>
      <c r="L23" s="18" t="str">
        <f t="shared" si="2"/>
        <v>A</v>
      </c>
      <c r="M23" s="19">
        <f t="shared" si="3"/>
        <v>4</v>
      </c>
      <c r="N23" s="8" t="str">
        <f t="shared" si="4"/>
        <v>GIỎI</v>
      </c>
      <c r="O23" s="2" t="str">
        <f t="shared" si="5"/>
        <v>ĐẠT</v>
      </c>
    </row>
    <row r="24" spans="1:15" s="3" customFormat="1" ht="20.100000000000001" customHeight="1" x14ac:dyDescent="0.25">
      <c r="A24" s="9">
        <v>15</v>
      </c>
      <c r="B24" s="27" t="s">
        <v>70</v>
      </c>
      <c r="C24" s="37" t="s">
        <v>71</v>
      </c>
      <c r="D24" s="38" t="s">
        <v>72</v>
      </c>
      <c r="E24" s="41" t="s">
        <v>73</v>
      </c>
      <c r="F24" s="64">
        <v>7</v>
      </c>
      <c r="G24" s="64">
        <v>7</v>
      </c>
      <c r="H24" s="64">
        <v>7.5</v>
      </c>
      <c r="I24" s="14">
        <f t="shared" si="0"/>
        <v>7.25</v>
      </c>
      <c r="J24" s="14">
        <v>0</v>
      </c>
      <c r="K24" s="20">
        <f t="shared" si="1"/>
        <v>2.2000000000000002</v>
      </c>
      <c r="L24" s="18" t="str">
        <f t="shared" si="2"/>
        <v>F</v>
      </c>
      <c r="M24" s="19">
        <f t="shared" si="3"/>
        <v>0</v>
      </c>
      <c r="N24" s="8" t="str">
        <f t="shared" si="4"/>
        <v>KÉM</v>
      </c>
      <c r="O24" s="2" t="str">
        <f t="shared" si="5"/>
        <v>KHÔNG ĐẠT</v>
      </c>
    </row>
    <row r="25" spans="1:15" s="3" customFormat="1" ht="20.100000000000001" customHeight="1" x14ac:dyDescent="0.25">
      <c r="A25" s="9">
        <v>16</v>
      </c>
      <c r="B25" s="27" t="s">
        <v>74</v>
      </c>
      <c r="C25" s="37" t="s">
        <v>24</v>
      </c>
      <c r="D25" s="38" t="s">
        <v>75</v>
      </c>
      <c r="E25" s="41" t="s">
        <v>76</v>
      </c>
      <c r="F25" s="64">
        <v>8.5</v>
      </c>
      <c r="G25" s="64">
        <v>6</v>
      </c>
      <c r="H25" s="64">
        <v>7.5</v>
      </c>
      <c r="I25" s="14">
        <f t="shared" si="0"/>
        <v>6.75</v>
      </c>
      <c r="J25" s="14">
        <v>0</v>
      </c>
      <c r="K25" s="20">
        <f t="shared" si="1"/>
        <v>2.2000000000000002</v>
      </c>
      <c r="L25" s="18" t="str">
        <f t="shared" si="2"/>
        <v>F</v>
      </c>
      <c r="M25" s="19">
        <f t="shared" si="3"/>
        <v>0</v>
      </c>
      <c r="N25" s="8" t="str">
        <f t="shared" si="4"/>
        <v>KÉM</v>
      </c>
      <c r="O25" s="2" t="str">
        <f t="shared" si="5"/>
        <v>KHÔNG ĐẠT</v>
      </c>
    </row>
    <row r="26" spans="1:15" s="3" customFormat="1" ht="20.100000000000001" customHeight="1" x14ac:dyDescent="0.25">
      <c r="A26" s="9">
        <v>17</v>
      </c>
      <c r="B26" s="28" t="s">
        <v>77</v>
      </c>
      <c r="C26" s="39" t="s">
        <v>20</v>
      </c>
      <c r="D26" s="40" t="s">
        <v>75</v>
      </c>
      <c r="E26" s="42" t="s">
        <v>78</v>
      </c>
      <c r="F26" s="64">
        <v>5</v>
      </c>
      <c r="G26" s="64">
        <v>7.5</v>
      </c>
      <c r="H26" s="64">
        <v>7.5</v>
      </c>
      <c r="I26" s="14">
        <f t="shared" si="0"/>
        <v>7.5</v>
      </c>
      <c r="J26" s="14">
        <v>0</v>
      </c>
      <c r="K26" s="20">
        <f t="shared" si="1"/>
        <v>2</v>
      </c>
      <c r="L26" s="18" t="str">
        <f t="shared" si="2"/>
        <v>F</v>
      </c>
      <c r="M26" s="19">
        <f t="shared" si="3"/>
        <v>0</v>
      </c>
      <c r="N26" s="8" t="str">
        <f t="shared" si="4"/>
        <v>KÉM</v>
      </c>
      <c r="O26" s="2" t="str">
        <f t="shared" si="5"/>
        <v>KHÔNG ĐẠT</v>
      </c>
    </row>
    <row r="27" spans="1:15" s="3" customFormat="1" ht="20.100000000000001" customHeight="1" x14ac:dyDescent="0.25">
      <c r="A27" s="9">
        <v>18</v>
      </c>
      <c r="B27" s="27" t="s">
        <v>79</v>
      </c>
      <c r="C27" s="37" t="s">
        <v>20</v>
      </c>
      <c r="D27" s="38" t="s">
        <v>75</v>
      </c>
      <c r="E27" s="41" t="s">
        <v>80</v>
      </c>
      <c r="F27" s="64">
        <v>7.5</v>
      </c>
      <c r="G27" s="64">
        <v>7</v>
      </c>
      <c r="H27" s="64">
        <v>7.5</v>
      </c>
      <c r="I27" s="14">
        <f t="shared" si="0"/>
        <v>7.25</v>
      </c>
      <c r="J27" s="14">
        <v>7</v>
      </c>
      <c r="K27" s="20">
        <f t="shared" si="1"/>
        <v>7.1</v>
      </c>
      <c r="L27" s="18" t="str">
        <f t="shared" si="2"/>
        <v>B</v>
      </c>
      <c r="M27" s="19">
        <f t="shared" si="3"/>
        <v>3</v>
      </c>
      <c r="N27" s="8" t="str">
        <f t="shared" si="4"/>
        <v>KHÁ</v>
      </c>
      <c r="O27" s="2" t="str">
        <f t="shared" si="5"/>
        <v>ĐẠT</v>
      </c>
    </row>
    <row r="28" spans="1:15" s="3" customFormat="1" ht="20.100000000000001" customHeight="1" x14ac:dyDescent="0.25">
      <c r="A28" s="9">
        <v>19</v>
      </c>
      <c r="B28" s="27" t="s">
        <v>81</v>
      </c>
      <c r="C28" s="37" t="s">
        <v>19</v>
      </c>
      <c r="D28" s="38" t="s">
        <v>82</v>
      </c>
      <c r="E28" s="41" t="s">
        <v>83</v>
      </c>
      <c r="F28" s="64">
        <v>9</v>
      </c>
      <c r="G28" s="64">
        <v>8</v>
      </c>
      <c r="H28" s="64">
        <v>8</v>
      </c>
      <c r="I28" s="14">
        <f t="shared" si="0"/>
        <v>8</v>
      </c>
      <c r="J28" s="14">
        <v>0</v>
      </c>
      <c r="K28" s="20">
        <f t="shared" si="1"/>
        <v>2.5</v>
      </c>
      <c r="L28" s="18" t="str">
        <f t="shared" si="2"/>
        <v>F</v>
      </c>
      <c r="M28" s="19">
        <f t="shared" si="3"/>
        <v>0</v>
      </c>
      <c r="N28" s="8" t="str">
        <f t="shared" si="4"/>
        <v>KÉM</v>
      </c>
      <c r="O28" s="2" t="str">
        <f t="shared" si="5"/>
        <v>KHÔNG ĐẠT</v>
      </c>
    </row>
    <row r="29" spans="1:15" s="3" customFormat="1" ht="20.100000000000001" customHeight="1" x14ac:dyDescent="0.25">
      <c r="A29" s="9">
        <v>20</v>
      </c>
      <c r="B29" s="27" t="s">
        <v>84</v>
      </c>
      <c r="C29" s="37" t="s">
        <v>85</v>
      </c>
      <c r="D29" s="38" t="s">
        <v>86</v>
      </c>
      <c r="E29" s="41" t="s">
        <v>87</v>
      </c>
      <c r="F29" s="64">
        <v>9</v>
      </c>
      <c r="G29" s="64">
        <v>7.5</v>
      </c>
      <c r="H29" s="64">
        <v>8</v>
      </c>
      <c r="I29" s="14">
        <f t="shared" si="0"/>
        <v>7.75</v>
      </c>
      <c r="J29" s="14">
        <v>7.5</v>
      </c>
      <c r="K29" s="20">
        <f t="shared" si="1"/>
        <v>7.7</v>
      </c>
      <c r="L29" s="18" t="str">
        <f t="shared" si="2"/>
        <v>B</v>
      </c>
      <c r="M29" s="19">
        <f t="shared" si="3"/>
        <v>3</v>
      </c>
      <c r="N29" s="8" t="str">
        <f t="shared" si="4"/>
        <v>KHÁ</v>
      </c>
      <c r="O29" s="2" t="str">
        <f t="shared" si="5"/>
        <v>ĐẠT</v>
      </c>
    </row>
    <row r="30" spans="1:15" x14ac:dyDescent="0.25">
      <c r="B30" s="108" t="s">
        <v>107</v>
      </c>
      <c r="C30" s="108"/>
      <c r="D30" s="108"/>
      <c r="E30" s="108"/>
      <c r="F30" s="16"/>
      <c r="G30" s="17"/>
      <c r="H30" s="17"/>
      <c r="I30" s="17"/>
      <c r="J30" s="17"/>
    </row>
    <row r="31" spans="1:15" x14ac:dyDescent="0.25">
      <c r="B31" s="93" t="s">
        <v>91</v>
      </c>
      <c r="C31" s="93"/>
      <c r="D31" s="93"/>
      <c r="E31" s="93" t="s">
        <v>21</v>
      </c>
      <c r="F31" s="93"/>
      <c r="G31" s="93"/>
      <c r="H31" s="93"/>
      <c r="I31" s="94" t="s">
        <v>22</v>
      </c>
      <c r="J31" s="94"/>
      <c r="K31" s="94"/>
      <c r="L31" s="25"/>
      <c r="M31" s="94" t="s">
        <v>93</v>
      </c>
      <c r="N31" s="94"/>
      <c r="O31" s="94"/>
    </row>
    <row r="32" spans="1:15" x14ac:dyDescent="0.25">
      <c r="B32" s="10"/>
      <c r="C32" s="10"/>
      <c r="D32" s="10"/>
      <c r="E32" s="10"/>
      <c r="F32" s="12"/>
      <c r="G32" s="10"/>
      <c r="H32" s="10"/>
      <c r="I32" s="10"/>
      <c r="J32" s="10"/>
      <c r="K32" s="10"/>
      <c r="L32" s="11"/>
      <c r="M32" s="11"/>
    </row>
    <row r="33" spans="2:16" x14ac:dyDescent="0.25">
      <c r="B33" s="10"/>
      <c r="C33" s="10"/>
      <c r="D33" s="10"/>
      <c r="E33" s="10"/>
      <c r="F33" s="12"/>
      <c r="G33" s="10"/>
      <c r="H33" s="10"/>
      <c r="I33" s="10"/>
      <c r="J33" s="10"/>
      <c r="K33" s="10"/>
      <c r="L33" s="11"/>
      <c r="M33" s="11"/>
    </row>
    <row r="34" spans="2:16" x14ac:dyDescent="0.25">
      <c r="B34" s="10"/>
      <c r="C34" s="10"/>
      <c r="D34" s="10"/>
      <c r="E34" s="10"/>
      <c r="F34" s="12"/>
      <c r="G34" s="10"/>
      <c r="H34" s="10"/>
      <c r="I34" s="10"/>
      <c r="J34" s="10"/>
      <c r="K34" s="10"/>
      <c r="L34" s="11"/>
      <c r="M34" s="11"/>
    </row>
    <row r="35" spans="2:16" x14ac:dyDescent="0.25">
      <c r="B35" s="93" t="s">
        <v>92</v>
      </c>
      <c r="C35" s="93"/>
      <c r="D35" s="93"/>
      <c r="E35" s="93" t="s">
        <v>97</v>
      </c>
      <c r="F35" s="93"/>
      <c r="G35" s="93"/>
      <c r="H35" s="93"/>
      <c r="I35" s="93" t="s">
        <v>96</v>
      </c>
      <c r="J35" s="93"/>
      <c r="K35" s="93"/>
      <c r="L35" s="25"/>
      <c r="M35" s="94" t="s">
        <v>98</v>
      </c>
      <c r="N35" s="94"/>
      <c r="O35" s="94"/>
    </row>
    <row r="36" spans="2:16" x14ac:dyDescent="0.25">
      <c r="B36" s="93"/>
      <c r="C36" s="93"/>
      <c r="D36" s="93"/>
      <c r="E36" s="10"/>
      <c r="F36" s="12"/>
      <c r="G36" s="26"/>
      <c r="H36" s="26"/>
      <c r="I36" s="26"/>
      <c r="J36" s="26"/>
      <c r="K36" s="10"/>
      <c r="L36" s="94"/>
      <c r="M36" s="94"/>
      <c r="N36" s="94"/>
      <c r="O36" s="25"/>
      <c r="P36" s="25"/>
    </row>
    <row r="37" spans="2:16" x14ac:dyDescent="0.25">
      <c r="B37" s="10"/>
      <c r="C37" s="10"/>
      <c r="D37" s="10"/>
      <c r="E37" s="10"/>
      <c r="F37" s="12"/>
      <c r="G37" s="10"/>
      <c r="H37" s="10"/>
      <c r="I37" s="10"/>
      <c r="J37" s="10"/>
      <c r="K37" s="10"/>
      <c r="L37" s="11"/>
      <c r="M37" s="11"/>
    </row>
  </sheetData>
  <mergeCells count="28">
    <mergeCell ref="B30:E30"/>
    <mergeCell ref="B31:D31"/>
    <mergeCell ref="A1:D1"/>
    <mergeCell ref="A2:D2"/>
    <mergeCell ref="E6:N6"/>
    <mergeCell ref="E1:N1"/>
    <mergeCell ref="E2:N2"/>
    <mergeCell ref="E5:N5"/>
    <mergeCell ref="B8:B9"/>
    <mergeCell ref="C8:D9"/>
    <mergeCell ref="E3:N3"/>
    <mergeCell ref="A8:A9"/>
    <mergeCell ref="K8:M8"/>
    <mergeCell ref="G8:I8"/>
    <mergeCell ref="E8:E9"/>
    <mergeCell ref="F8:F9"/>
    <mergeCell ref="E4:N4"/>
    <mergeCell ref="N8:O9"/>
    <mergeCell ref="J8:J9"/>
    <mergeCell ref="B36:D36"/>
    <mergeCell ref="L36:N36"/>
    <mergeCell ref="E31:H31"/>
    <mergeCell ref="I31:K31"/>
    <mergeCell ref="M31:O31"/>
    <mergeCell ref="B35:D35"/>
    <mergeCell ref="E35:H35"/>
    <mergeCell ref="I35:K35"/>
    <mergeCell ref="M35:O35"/>
  </mergeCells>
  <phoneticPr fontId="9" type="noConversion"/>
  <pageMargins left="0.44" right="0.2" top="0.55000000000000004" bottom="0.74" header="0.26" footer="0.16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J30" sqref="J30"/>
    </sheetView>
  </sheetViews>
  <sheetFormatPr defaultRowHeight="15.75" x14ac:dyDescent="0.25"/>
  <cols>
    <col min="1" max="1" width="4.5703125" style="1" bestFit="1" customWidth="1"/>
    <col min="2" max="2" width="12" style="1" customWidth="1"/>
    <col min="3" max="3" width="15.5703125" style="1" customWidth="1"/>
    <col min="4" max="4" width="7.28515625" style="1" customWidth="1"/>
    <col min="5" max="5" width="12.42578125" style="1" customWidth="1"/>
    <col min="6" max="6" width="9.7109375" style="13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95" t="s">
        <v>1</v>
      </c>
      <c r="B1" s="95"/>
      <c r="C1" s="95"/>
      <c r="D1" s="95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5" ht="19.5" customHeight="1" x14ac:dyDescent="0.25">
      <c r="A2" s="96" t="s">
        <v>2</v>
      </c>
      <c r="B2" s="96"/>
      <c r="C2" s="96"/>
      <c r="D2" s="96"/>
      <c r="E2" s="93" t="s">
        <v>27</v>
      </c>
      <c r="F2" s="93"/>
      <c r="G2" s="93"/>
      <c r="H2" s="93"/>
      <c r="I2" s="93"/>
      <c r="J2" s="93"/>
      <c r="K2" s="93"/>
      <c r="L2" s="93"/>
      <c r="M2" s="93"/>
      <c r="N2" s="93"/>
    </row>
    <row r="3" spans="1:15" ht="20.25" customHeight="1" x14ac:dyDescent="0.25">
      <c r="E3" s="91" t="s">
        <v>88</v>
      </c>
      <c r="F3" s="91"/>
      <c r="G3" s="91"/>
      <c r="H3" s="91"/>
      <c r="I3" s="91"/>
      <c r="J3" s="91"/>
      <c r="K3" s="91"/>
      <c r="L3" s="91"/>
      <c r="M3" s="91"/>
      <c r="N3" s="91"/>
    </row>
    <row r="4" spans="1:15" ht="18.75" customHeight="1" x14ac:dyDescent="0.25">
      <c r="E4" s="93" t="s">
        <v>104</v>
      </c>
      <c r="F4" s="93"/>
      <c r="G4" s="93"/>
      <c r="H4" s="93"/>
      <c r="I4" s="93"/>
      <c r="J4" s="93"/>
      <c r="K4" s="93"/>
      <c r="L4" s="93"/>
      <c r="M4" s="93"/>
      <c r="N4" s="93"/>
    </row>
    <row r="5" spans="1:15" ht="18.75" customHeight="1" x14ac:dyDescent="0.25">
      <c r="E5" s="101" t="s">
        <v>112</v>
      </c>
      <c r="F5" s="101"/>
      <c r="G5" s="101"/>
      <c r="H5" s="101"/>
      <c r="I5" s="101"/>
      <c r="J5" s="101"/>
      <c r="K5" s="101"/>
      <c r="L5" s="101"/>
      <c r="M5" s="101"/>
      <c r="N5" s="101"/>
    </row>
    <row r="6" spans="1:15" ht="15.75" customHeight="1" x14ac:dyDescent="0.25">
      <c r="E6" s="101" t="s">
        <v>109</v>
      </c>
      <c r="F6" s="101"/>
      <c r="G6" s="101"/>
      <c r="H6" s="101"/>
      <c r="I6" s="101"/>
      <c r="J6" s="101"/>
      <c r="K6" s="101"/>
      <c r="L6" s="101"/>
      <c r="M6" s="101"/>
      <c r="N6" s="101"/>
    </row>
    <row r="7" spans="1:15" ht="10.5" customHeight="1" x14ac:dyDescent="0.25"/>
    <row r="8" spans="1:15" s="5" customFormat="1" ht="42" customHeight="1" x14ac:dyDescent="0.2">
      <c r="A8" s="92" t="s">
        <v>0</v>
      </c>
      <c r="B8" s="92" t="s">
        <v>3</v>
      </c>
      <c r="C8" s="92" t="s">
        <v>4</v>
      </c>
      <c r="D8" s="92"/>
      <c r="E8" s="107" t="s">
        <v>5</v>
      </c>
      <c r="F8" s="102" t="s">
        <v>11</v>
      </c>
      <c r="G8" s="104" t="s">
        <v>89</v>
      </c>
      <c r="H8" s="105"/>
      <c r="I8" s="106"/>
      <c r="J8" s="102" t="s">
        <v>12</v>
      </c>
      <c r="K8" s="104" t="s">
        <v>10</v>
      </c>
      <c r="L8" s="105"/>
      <c r="M8" s="106"/>
      <c r="N8" s="97" t="s">
        <v>15</v>
      </c>
      <c r="O8" s="98"/>
    </row>
    <row r="9" spans="1:15" s="5" customFormat="1" ht="40.5" customHeight="1" x14ac:dyDescent="0.2">
      <c r="A9" s="92"/>
      <c r="B9" s="92"/>
      <c r="C9" s="92"/>
      <c r="D9" s="92"/>
      <c r="E9" s="92"/>
      <c r="F9" s="103"/>
      <c r="G9" s="4" t="s">
        <v>90</v>
      </c>
      <c r="H9" s="7" t="s">
        <v>8</v>
      </c>
      <c r="I9" s="4" t="s">
        <v>9</v>
      </c>
      <c r="J9" s="103"/>
      <c r="K9" s="4" t="s">
        <v>13</v>
      </c>
      <c r="L9" s="4" t="s">
        <v>6</v>
      </c>
      <c r="M9" s="4" t="s">
        <v>14</v>
      </c>
      <c r="N9" s="99"/>
      <c r="O9" s="100"/>
    </row>
    <row r="10" spans="1:15" s="3" customFormat="1" ht="20.100000000000001" customHeight="1" x14ac:dyDescent="0.25">
      <c r="A10" s="9">
        <v>1</v>
      </c>
      <c r="B10" s="27" t="s">
        <v>28</v>
      </c>
      <c r="C10" s="37" t="s">
        <v>29</v>
      </c>
      <c r="D10" s="38" t="s">
        <v>30</v>
      </c>
      <c r="E10" s="41" t="s">
        <v>31</v>
      </c>
      <c r="F10" s="15">
        <v>10</v>
      </c>
      <c r="G10" s="22">
        <v>7</v>
      </c>
      <c r="H10" s="23">
        <v>8</v>
      </c>
      <c r="I10" s="14">
        <f>(H10+G10)/2</f>
        <v>7.5</v>
      </c>
      <c r="J10" s="14">
        <v>10</v>
      </c>
      <c r="K10" s="20">
        <f xml:space="preserve"> ROUND((J10*7+I10*2+F10)/10,1)</f>
        <v>9.5</v>
      </c>
      <c r="L10" s="18" t="str">
        <f>IF(K10&gt;=8.5,"A",IF(K10&gt;=7,"B",IF(K10&gt;=5.5,"C",IF(K10&gt;=4,"D",IF(AND(K10&lt;4,K10&gt;=0),"F",IF(AND(F10="",I10="",J10=""),"I",IF(OR(F10&lt;&gt;"",I10&lt;&gt;"",J10&lt;&gt;""),"X","R")))))))</f>
        <v>A</v>
      </c>
      <c r="M10" s="19">
        <f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" customFormat="1" ht="20.100000000000001" customHeight="1" x14ac:dyDescent="0.25">
      <c r="A11" s="9">
        <v>2</v>
      </c>
      <c r="B11" s="28" t="s">
        <v>32</v>
      </c>
      <c r="C11" s="39" t="s">
        <v>33</v>
      </c>
      <c r="D11" s="40" t="s">
        <v>34</v>
      </c>
      <c r="E11" s="42" t="s">
        <v>35</v>
      </c>
      <c r="F11" s="15">
        <v>10</v>
      </c>
      <c r="G11" s="22">
        <v>8</v>
      </c>
      <c r="H11" s="23">
        <v>8</v>
      </c>
      <c r="I11" s="14">
        <f t="shared" ref="I11:I29" si="0">(H11+G11)/2</f>
        <v>8</v>
      </c>
      <c r="J11" s="14">
        <v>7</v>
      </c>
      <c r="K11" s="20">
        <f t="shared" ref="K11:K29" si="1" xml:space="preserve"> ROUND((J11*7+I11*2+F11)/10,1)</f>
        <v>7.5</v>
      </c>
      <c r="L11" s="18" t="str">
        <f>IF(K11&gt;=8.5,"A",IF(K11&gt;=7,"B",IF(K11&gt;=5.5,"C",IF(K11&gt;=4,"D",IF(AND(K11&lt;4,K11&gt;=0),"F",IF(AND(F11="",I11="",J11=""),"I",IF(OR(F11&lt;&gt;"",I11&lt;&gt;"",J11&lt;&gt;""),"X","R")))))))</f>
        <v>B</v>
      </c>
      <c r="M11" s="19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20.100000000000001" customHeight="1" x14ac:dyDescent="0.25">
      <c r="A12" s="9">
        <v>3</v>
      </c>
      <c r="B12" s="27" t="s">
        <v>36</v>
      </c>
      <c r="C12" s="37" t="s">
        <v>37</v>
      </c>
      <c r="D12" s="38" t="s">
        <v>38</v>
      </c>
      <c r="E12" s="41" t="s">
        <v>39</v>
      </c>
      <c r="F12" s="15">
        <v>9</v>
      </c>
      <c r="G12" s="15">
        <v>8</v>
      </c>
      <c r="H12" s="15">
        <v>8</v>
      </c>
      <c r="I12" s="14">
        <f t="shared" si="0"/>
        <v>8</v>
      </c>
      <c r="J12" s="14">
        <v>0</v>
      </c>
      <c r="K12" s="20">
        <f t="shared" si="1"/>
        <v>2.5</v>
      </c>
      <c r="L12" s="18" t="str">
        <f>IF(K12&gt;=8.5,"A",IF(K12&gt;=7,"B",IF(K12&gt;=5.5,"C",IF(K12&gt;=4,"D",IF(AND(K12&lt;4,K12&gt;=0),"F",IF(AND(F12="",I12="",J12=""),"I",IF(OR(F12&lt;&gt;"",I12&lt;&gt;"",J12&lt;&gt;""),"X","R")))))))</f>
        <v>F</v>
      </c>
      <c r="M12" s="19">
        <f>IF(L12="A",4,IF(L12="B",3,IF(L12="C",2,IF(L12="D",1,0))))</f>
        <v>0</v>
      </c>
      <c r="N12" s="8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1:15" s="3" customFormat="1" ht="20.100000000000001" customHeight="1" x14ac:dyDescent="0.25">
      <c r="A13" s="9">
        <v>4</v>
      </c>
      <c r="B13" s="27" t="s">
        <v>40</v>
      </c>
      <c r="C13" s="37" t="s">
        <v>41</v>
      </c>
      <c r="D13" s="38" t="s">
        <v>18</v>
      </c>
      <c r="E13" s="41" t="s">
        <v>42</v>
      </c>
      <c r="F13" s="15">
        <v>10</v>
      </c>
      <c r="G13" s="22">
        <v>7</v>
      </c>
      <c r="H13" s="23">
        <v>8</v>
      </c>
      <c r="I13" s="14">
        <f t="shared" si="0"/>
        <v>7.5</v>
      </c>
      <c r="J13" s="14">
        <v>0</v>
      </c>
      <c r="K13" s="20">
        <f t="shared" si="1"/>
        <v>2.5</v>
      </c>
      <c r="L13" s="18" t="str">
        <f>IF(K13&gt;=8.5,"A",IF(K13&gt;=7,"B",IF(K13&gt;=5.5,"C",IF(K13&gt;=4,"D",IF(AND(K13&lt;4,K13&gt;=0),"F",IF(AND(F13="",I13="",J13=""),"I",IF(OR(F13&lt;&gt;"",I13&lt;&gt;"",J13&lt;&gt;""),"X","R")))))))</f>
        <v>F</v>
      </c>
      <c r="M13" s="19">
        <f>IF(L13="A",4,IF(L13="B",3,IF(L13="C",2,IF(L13="D",1,0))))</f>
        <v>0</v>
      </c>
      <c r="N13" s="8" t="str">
        <f>IF(L13="A","GIỎI",IF(L13="B","KHÁ",IF(L13="C","TB",IF(L13="D","TB YẾU","KÉM"))))</f>
        <v>KÉM</v>
      </c>
      <c r="O13" s="2" t="str">
        <f>IF(OR(K13&lt;4,J13&lt;=2),"KHÔNG ĐẠT","ĐẠT")</f>
        <v>KHÔNG ĐẠT</v>
      </c>
    </row>
    <row r="14" spans="1:15" s="3" customFormat="1" ht="20.100000000000001" customHeight="1" x14ac:dyDescent="0.25">
      <c r="A14" s="9">
        <v>5</v>
      </c>
      <c r="B14" s="28" t="s">
        <v>43</v>
      </c>
      <c r="C14" s="39" t="s">
        <v>44</v>
      </c>
      <c r="D14" s="40" t="s">
        <v>16</v>
      </c>
      <c r="E14" s="42" t="s">
        <v>45</v>
      </c>
      <c r="F14" s="15">
        <v>10</v>
      </c>
      <c r="G14" s="22">
        <v>7</v>
      </c>
      <c r="H14" s="23">
        <v>7</v>
      </c>
      <c r="I14" s="14">
        <f t="shared" si="0"/>
        <v>7</v>
      </c>
      <c r="J14" s="14">
        <v>6</v>
      </c>
      <c r="K14" s="20">
        <f t="shared" si="1"/>
        <v>6.6</v>
      </c>
      <c r="L14" s="18" t="str">
        <f>IF(K14&gt;=8.5,"A",IF(K14&gt;=7,"B",IF(K14&gt;=5.5,"C",IF(K14&gt;=4,"D",IF(AND(K14&lt;4,K14&gt;=0),"F",IF(AND(F14="",I14="",J14=""),"I",IF(OR(F14&lt;&gt;"",I14&lt;&gt;"",J14&lt;&gt;""),"X","R")))))))</f>
        <v>C</v>
      </c>
      <c r="M14" s="19">
        <f>IF(L14="A",4,IF(L14="B",3,IF(L14="C",2,IF(L14="D",1,0))))</f>
        <v>2</v>
      </c>
      <c r="N14" s="8" t="str">
        <f>IF(L14="A","GIỎI",IF(L14="B","KHÁ",IF(L14="C","TB",IF(L14="D","TB YẾU","KÉM"))))</f>
        <v>TB</v>
      </c>
      <c r="O14" s="2" t="str">
        <f>IF(OR(K14&lt;4,J14&lt;=2),"KHÔNG ĐẠT","ĐẠT")</f>
        <v>ĐẠT</v>
      </c>
    </row>
    <row r="15" spans="1:15" s="3" customFormat="1" ht="20.100000000000001" customHeight="1" x14ac:dyDescent="0.25">
      <c r="A15" s="9">
        <v>6</v>
      </c>
      <c r="B15" s="43" t="s">
        <v>46</v>
      </c>
      <c r="C15" s="44" t="s">
        <v>47</v>
      </c>
      <c r="D15" s="45" t="s">
        <v>48</v>
      </c>
      <c r="E15" s="46" t="s">
        <v>26</v>
      </c>
      <c r="F15" s="15">
        <v>8</v>
      </c>
      <c r="G15" s="22">
        <v>7</v>
      </c>
      <c r="H15" s="14">
        <v>7</v>
      </c>
      <c r="I15" s="14">
        <f t="shared" si="0"/>
        <v>7</v>
      </c>
      <c r="J15" s="24">
        <v>6</v>
      </c>
      <c r="K15" s="20">
        <f t="shared" si="1"/>
        <v>6.4</v>
      </c>
      <c r="L15" s="18" t="str">
        <f t="shared" ref="L15:L29" si="2">IF(K15&gt;=8.5,"A",IF(K15&gt;=7,"B",IF(K15&gt;=5.5,"C",IF(K15&gt;=4,"D",IF(AND(K15&lt;4,K15&gt;=0),"F",IF(AND(F15="",I15="",J15=""),"I",IF(OR(F15&lt;&gt;"",I15&lt;&gt;"",J15&lt;&gt;""),"X","R")))))))</f>
        <v>C</v>
      </c>
      <c r="M15" s="19">
        <f t="shared" ref="M15:M29" si="3">IF(L15="A",4,IF(L15="B",3,IF(L15="C",2,IF(L15="D",1,0))))</f>
        <v>2</v>
      </c>
      <c r="N15" s="8" t="str">
        <f t="shared" ref="N15:N29" si="4">IF(L15="A","GIỎI",IF(L15="B","KHÁ",IF(L15="C","TB",IF(L15="D","TB YẾU","KÉM"))))</f>
        <v>TB</v>
      </c>
      <c r="O15" s="2" t="str">
        <f t="shared" ref="O15:O29" si="5">IF(OR(K15&lt;4,J15&lt;=2),"KHÔNG ĐẠT","ĐẠT")</f>
        <v>ĐẠT</v>
      </c>
    </row>
    <row r="16" spans="1:15" s="3" customFormat="1" ht="20.100000000000001" customHeight="1" x14ac:dyDescent="0.25">
      <c r="A16" s="9">
        <v>7</v>
      </c>
      <c r="B16" s="28" t="s">
        <v>49</v>
      </c>
      <c r="C16" s="39" t="s">
        <v>50</v>
      </c>
      <c r="D16" s="40" t="s">
        <v>48</v>
      </c>
      <c r="E16" s="42" t="s">
        <v>23</v>
      </c>
      <c r="F16" s="15">
        <v>8</v>
      </c>
      <c r="G16" s="22">
        <v>7</v>
      </c>
      <c r="H16" s="23">
        <v>7</v>
      </c>
      <c r="I16" s="14">
        <f t="shared" si="0"/>
        <v>7</v>
      </c>
      <c r="J16" s="14">
        <v>6.5</v>
      </c>
      <c r="K16" s="20">
        <f t="shared" si="1"/>
        <v>6.8</v>
      </c>
      <c r="L16" s="18" t="str">
        <f t="shared" si="2"/>
        <v>C</v>
      </c>
      <c r="M16" s="19">
        <f t="shared" si="3"/>
        <v>2</v>
      </c>
      <c r="N16" s="8" t="str">
        <f t="shared" si="4"/>
        <v>TB</v>
      </c>
      <c r="O16" s="2" t="str">
        <f t="shared" si="5"/>
        <v>ĐẠT</v>
      </c>
    </row>
    <row r="17" spans="1:15" s="3" customFormat="1" ht="20.100000000000001" customHeight="1" x14ac:dyDescent="0.25">
      <c r="A17" s="9">
        <v>8</v>
      </c>
      <c r="B17" s="28" t="s">
        <v>51</v>
      </c>
      <c r="C17" s="39" t="s">
        <v>19</v>
      </c>
      <c r="D17" s="40" t="s">
        <v>52</v>
      </c>
      <c r="E17" s="42" t="s">
        <v>53</v>
      </c>
      <c r="F17" s="15">
        <v>10</v>
      </c>
      <c r="G17" s="22">
        <v>8</v>
      </c>
      <c r="H17" s="23">
        <v>7</v>
      </c>
      <c r="I17" s="14">
        <f t="shared" si="0"/>
        <v>7.5</v>
      </c>
      <c r="J17" s="14">
        <v>9</v>
      </c>
      <c r="K17" s="20">
        <f t="shared" si="1"/>
        <v>8.8000000000000007</v>
      </c>
      <c r="L17" s="18" t="str">
        <f t="shared" si="2"/>
        <v>A</v>
      </c>
      <c r="M17" s="19">
        <f t="shared" si="3"/>
        <v>4</v>
      </c>
      <c r="N17" s="8" t="str">
        <f t="shared" si="4"/>
        <v>GIỎI</v>
      </c>
      <c r="O17" s="2" t="str">
        <f t="shared" si="5"/>
        <v>ĐẠT</v>
      </c>
    </row>
    <row r="18" spans="1:15" s="3" customFormat="1" ht="20.100000000000001" customHeight="1" x14ac:dyDescent="0.25">
      <c r="A18" s="9">
        <v>9</v>
      </c>
      <c r="B18" s="28" t="s">
        <v>54</v>
      </c>
      <c r="C18" s="39" t="s">
        <v>55</v>
      </c>
      <c r="D18" s="40" t="s">
        <v>52</v>
      </c>
      <c r="E18" s="42" t="s">
        <v>56</v>
      </c>
      <c r="F18" s="15">
        <v>7</v>
      </c>
      <c r="G18" s="22">
        <v>8</v>
      </c>
      <c r="H18" s="23">
        <v>8</v>
      </c>
      <c r="I18" s="14">
        <f t="shared" si="0"/>
        <v>8</v>
      </c>
      <c r="J18" s="14">
        <v>6</v>
      </c>
      <c r="K18" s="20">
        <f t="shared" si="1"/>
        <v>6.5</v>
      </c>
      <c r="L18" s="18" t="str">
        <f t="shared" si="2"/>
        <v>C</v>
      </c>
      <c r="M18" s="19">
        <f t="shared" si="3"/>
        <v>2</v>
      </c>
      <c r="N18" s="8" t="str">
        <f t="shared" si="4"/>
        <v>TB</v>
      </c>
      <c r="O18" s="2" t="str">
        <f t="shared" si="5"/>
        <v>ĐẠT</v>
      </c>
    </row>
    <row r="19" spans="1:15" s="3" customFormat="1" ht="20.100000000000001" customHeight="1" x14ac:dyDescent="0.25">
      <c r="A19" s="9">
        <v>10</v>
      </c>
      <c r="B19" s="27" t="s">
        <v>57</v>
      </c>
      <c r="C19" s="37" t="s">
        <v>58</v>
      </c>
      <c r="D19" s="38" t="s">
        <v>59</v>
      </c>
      <c r="E19" s="41" t="s">
        <v>60</v>
      </c>
      <c r="F19" s="15">
        <v>10</v>
      </c>
      <c r="G19" s="22">
        <v>8</v>
      </c>
      <c r="H19" s="23">
        <v>8</v>
      </c>
      <c r="I19" s="14">
        <f t="shared" si="0"/>
        <v>8</v>
      </c>
      <c r="J19" s="14">
        <v>0</v>
      </c>
      <c r="K19" s="20">
        <f t="shared" si="1"/>
        <v>2.6</v>
      </c>
      <c r="L19" s="18" t="str">
        <f t="shared" si="2"/>
        <v>F</v>
      </c>
      <c r="M19" s="19">
        <f t="shared" si="3"/>
        <v>0</v>
      </c>
      <c r="N19" s="8" t="str">
        <f t="shared" si="4"/>
        <v>KÉM</v>
      </c>
      <c r="O19" s="2" t="str">
        <f t="shared" si="5"/>
        <v>KHÔNG ĐẠT</v>
      </c>
    </row>
    <row r="20" spans="1:15" s="3" customFormat="1" ht="20.100000000000001" customHeight="1" x14ac:dyDescent="0.25">
      <c r="A20" s="9">
        <v>11</v>
      </c>
      <c r="B20" s="28" t="s">
        <v>61</v>
      </c>
      <c r="C20" s="39" t="s">
        <v>25</v>
      </c>
      <c r="D20" s="40" t="s">
        <v>62</v>
      </c>
      <c r="E20" s="42" t="s">
        <v>63</v>
      </c>
      <c r="F20" s="21">
        <v>10</v>
      </c>
      <c r="G20" s="21">
        <v>7</v>
      </c>
      <c r="H20" s="21">
        <v>7</v>
      </c>
      <c r="I20" s="14">
        <f t="shared" si="0"/>
        <v>7</v>
      </c>
      <c r="J20" s="14">
        <v>7</v>
      </c>
      <c r="K20" s="20">
        <f t="shared" si="1"/>
        <v>7.3</v>
      </c>
      <c r="L20" s="18" t="str">
        <f t="shared" si="2"/>
        <v>B</v>
      </c>
      <c r="M20" s="19">
        <f t="shared" si="3"/>
        <v>3</v>
      </c>
      <c r="N20" s="8" t="str">
        <f t="shared" si="4"/>
        <v>KHÁ</v>
      </c>
      <c r="O20" s="2" t="str">
        <f t="shared" si="5"/>
        <v>ĐẠT</v>
      </c>
    </row>
    <row r="21" spans="1:15" s="3" customFormat="1" ht="20.100000000000001" customHeight="1" x14ac:dyDescent="0.25">
      <c r="A21" s="9">
        <v>12</v>
      </c>
      <c r="B21" s="27" t="s">
        <v>64</v>
      </c>
      <c r="C21" s="37" t="s">
        <v>65</v>
      </c>
      <c r="D21" s="38" t="s">
        <v>66</v>
      </c>
      <c r="E21" s="41" t="s">
        <v>67</v>
      </c>
      <c r="F21" s="21">
        <v>10</v>
      </c>
      <c r="G21" s="21">
        <v>7</v>
      </c>
      <c r="H21" s="21">
        <v>7</v>
      </c>
      <c r="I21" s="14">
        <f t="shared" si="0"/>
        <v>7</v>
      </c>
      <c r="J21" s="24">
        <v>0</v>
      </c>
      <c r="K21" s="20">
        <f t="shared" si="1"/>
        <v>2.4</v>
      </c>
      <c r="L21" s="18" t="str">
        <f t="shared" si="2"/>
        <v>F</v>
      </c>
      <c r="M21" s="19">
        <f t="shared" si="3"/>
        <v>0</v>
      </c>
      <c r="N21" s="8" t="str">
        <f t="shared" si="4"/>
        <v>KÉM</v>
      </c>
      <c r="O21" s="2" t="str">
        <f t="shared" si="5"/>
        <v>KHÔNG ĐẠT</v>
      </c>
    </row>
    <row r="22" spans="1:15" s="3" customFormat="1" ht="20.100000000000001" customHeight="1" x14ac:dyDescent="0.25">
      <c r="A22" s="9">
        <v>13</v>
      </c>
      <c r="B22" s="27" t="s">
        <v>100</v>
      </c>
      <c r="C22" s="37" t="s">
        <v>101</v>
      </c>
      <c r="D22" s="38" t="s">
        <v>102</v>
      </c>
      <c r="E22" s="41" t="s">
        <v>103</v>
      </c>
      <c r="F22" s="15"/>
      <c r="G22" s="22"/>
      <c r="H22" s="23"/>
      <c r="I22" s="14">
        <f t="shared" si="0"/>
        <v>0</v>
      </c>
      <c r="J22" s="14"/>
      <c r="K22" s="20">
        <f t="shared" si="1"/>
        <v>0</v>
      </c>
      <c r="L22" s="18" t="str">
        <f t="shared" si="2"/>
        <v>F</v>
      </c>
      <c r="M22" s="19">
        <f t="shared" si="3"/>
        <v>0</v>
      </c>
      <c r="N22" s="8" t="str">
        <f t="shared" si="4"/>
        <v>KÉM</v>
      </c>
      <c r="O22" s="2" t="str">
        <f t="shared" si="5"/>
        <v>KHÔNG ĐẠT</v>
      </c>
    </row>
    <row r="23" spans="1:15" s="3" customFormat="1" ht="20.100000000000001" customHeight="1" x14ac:dyDescent="0.25">
      <c r="A23" s="9">
        <v>14</v>
      </c>
      <c r="B23" s="28" t="s">
        <v>68</v>
      </c>
      <c r="C23" s="39" t="s">
        <v>41</v>
      </c>
      <c r="D23" s="40" t="s">
        <v>17</v>
      </c>
      <c r="E23" s="42" t="s">
        <v>69</v>
      </c>
      <c r="F23" s="15">
        <v>10</v>
      </c>
      <c r="G23" s="22">
        <v>8</v>
      </c>
      <c r="H23" s="23">
        <v>8</v>
      </c>
      <c r="I23" s="14">
        <f t="shared" si="0"/>
        <v>8</v>
      </c>
      <c r="J23" s="14">
        <v>8.5</v>
      </c>
      <c r="K23" s="20">
        <f t="shared" si="1"/>
        <v>8.6</v>
      </c>
      <c r="L23" s="18" t="str">
        <f t="shared" si="2"/>
        <v>A</v>
      </c>
      <c r="M23" s="19">
        <f t="shared" si="3"/>
        <v>4</v>
      </c>
      <c r="N23" s="8" t="str">
        <f t="shared" si="4"/>
        <v>GIỎI</v>
      </c>
      <c r="O23" s="2" t="str">
        <f t="shared" si="5"/>
        <v>ĐẠT</v>
      </c>
    </row>
    <row r="24" spans="1:15" s="36" customFormat="1" ht="20.100000000000001" customHeight="1" x14ac:dyDescent="0.25">
      <c r="A24" s="30">
        <v>15</v>
      </c>
      <c r="B24" s="27" t="s">
        <v>70</v>
      </c>
      <c r="C24" s="37" t="s">
        <v>71</v>
      </c>
      <c r="D24" s="38" t="s">
        <v>72</v>
      </c>
      <c r="E24" s="41" t="s">
        <v>73</v>
      </c>
      <c r="F24" s="15">
        <v>9</v>
      </c>
      <c r="G24" s="22">
        <v>7</v>
      </c>
      <c r="H24" s="23">
        <v>7</v>
      </c>
      <c r="I24" s="14">
        <f t="shared" si="0"/>
        <v>7</v>
      </c>
      <c r="J24" s="29">
        <v>7.5</v>
      </c>
      <c r="K24" s="31">
        <f xml:space="preserve"> ROUND((J24*6+I24*3+F24)/10,1)</f>
        <v>7.5</v>
      </c>
      <c r="L24" s="32" t="str">
        <f t="shared" si="2"/>
        <v>B</v>
      </c>
      <c r="M24" s="33">
        <f t="shared" si="3"/>
        <v>3</v>
      </c>
      <c r="N24" s="34" t="str">
        <f t="shared" si="4"/>
        <v>KHÁ</v>
      </c>
      <c r="O24" s="35" t="str">
        <f t="shared" si="5"/>
        <v>ĐẠT</v>
      </c>
    </row>
    <row r="25" spans="1:15" s="3" customFormat="1" ht="20.100000000000001" customHeight="1" x14ac:dyDescent="0.25">
      <c r="A25" s="9">
        <v>16</v>
      </c>
      <c r="B25" s="27" t="s">
        <v>74</v>
      </c>
      <c r="C25" s="37" t="s">
        <v>24</v>
      </c>
      <c r="D25" s="38" t="s">
        <v>75</v>
      </c>
      <c r="E25" s="41" t="s">
        <v>76</v>
      </c>
      <c r="F25" s="15">
        <v>9</v>
      </c>
      <c r="G25" s="15">
        <v>7</v>
      </c>
      <c r="H25" s="15">
        <v>7</v>
      </c>
      <c r="I25" s="14">
        <f t="shared" si="0"/>
        <v>7</v>
      </c>
      <c r="J25" s="14">
        <v>7</v>
      </c>
      <c r="K25" s="20">
        <f t="shared" si="1"/>
        <v>7.2</v>
      </c>
      <c r="L25" s="18" t="str">
        <f t="shared" si="2"/>
        <v>B</v>
      </c>
      <c r="M25" s="19">
        <f t="shared" si="3"/>
        <v>3</v>
      </c>
      <c r="N25" s="8" t="str">
        <f t="shared" si="4"/>
        <v>KHÁ</v>
      </c>
      <c r="O25" s="2" t="str">
        <f t="shared" si="5"/>
        <v>ĐẠT</v>
      </c>
    </row>
    <row r="26" spans="1:15" s="3" customFormat="1" ht="20.100000000000001" customHeight="1" x14ac:dyDescent="0.25">
      <c r="A26" s="9">
        <v>17</v>
      </c>
      <c r="B26" s="28" t="s">
        <v>77</v>
      </c>
      <c r="C26" s="39" t="s">
        <v>20</v>
      </c>
      <c r="D26" s="40" t="s">
        <v>75</v>
      </c>
      <c r="E26" s="42" t="s">
        <v>78</v>
      </c>
      <c r="F26" s="15">
        <v>6</v>
      </c>
      <c r="G26" s="22">
        <v>7</v>
      </c>
      <c r="H26" s="23">
        <v>8</v>
      </c>
      <c r="I26" s="14">
        <f t="shared" si="0"/>
        <v>7.5</v>
      </c>
      <c r="J26" s="14">
        <v>0</v>
      </c>
      <c r="K26" s="20">
        <f t="shared" si="1"/>
        <v>2.1</v>
      </c>
      <c r="L26" s="18" t="str">
        <f t="shared" si="2"/>
        <v>F</v>
      </c>
      <c r="M26" s="19">
        <f t="shared" si="3"/>
        <v>0</v>
      </c>
      <c r="N26" s="8" t="str">
        <f t="shared" si="4"/>
        <v>KÉM</v>
      </c>
      <c r="O26" s="2" t="str">
        <f t="shared" si="5"/>
        <v>KHÔNG ĐẠT</v>
      </c>
    </row>
    <row r="27" spans="1:15" s="3" customFormat="1" ht="20.100000000000001" customHeight="1" x14ac:dyDescent="0.25">
      <c r="A27" s="9">
        <v>18</v>
      </c>
      <c r="B27" s="27" t="s">
        <v>79</v>
      </c>
      <c r="C27" s="37" t="s">
        <v>20</v>
      </c>
      <c r="D27" s="38" t="s">
        <v>75</v>
      </c>
      <c r="E27" s="41" t="s">
        <v>80</v>
      </c>
      <c r="F27" s="15">
        <v>8</v>
      </c>
      <c r="G27" s="22">
        <v>7</v>
      </c>
      <c r="H27" s="23">
        <v>7</v>
      </c>
      <c r="I27" s="14">
        <f t="shared" si="0"/>
        <v>7</v>
      </c>
      <c r="J27" s="14">
        <v>6.5</v>
      </c>
      <c r="K27" s="20">
        <f t="shared" si="1"/>
        <v>6.8</v>
      </c>
      <c r="L27" s="18" t="str">
        <f t="shared" si="2"/>
        <v>C</v>
      </c>
      <c r="M27" s="19">
        <f t="shared" si="3"/>
        <v>2</v>
      </c>
      <c r="N27" s="8" t="str">
        <f t="shared" si="4"/>
        <v>TB</v>
      </c>
      <c r="O27" s="2" t="str">
        <f t="shared" si="5"/>
        <v>ĐẠT</v>
      </c>
    </row>
    <row r="28" spans="1:15" s="3" customFormat="1" ht="20.100000000000001" customHeight="1" x14ac:dyDescent="0.25">
      <c r="A28" s="9">
        <v>19</v>
      </c>
      <c r="B28" s="27" t="s">
        <v>81</v>
      </c>
      <c r="C28" s="37" t="s">
        <v>19</v>
      </c>
      <c r="D28" s="38" t="s">
        <v>82</v>
      </c>
      <c r="E28" s="41" t="s">
        <v>83</v>
      </c>
      <c r="F28" s="15">
        <v>9</v>
      </c>
      <c r="G28" s="22">
        <v>8</v>
      </c>
      <c r="H28" s="23">
        <v>8</v>
      </c>
      <c r="I28" s="14">
        <f t="shared" si="0"/>
        <v>8</v>
      </c>
      <c r="J28" s="14">
        <v>8</v>
      </c>
      <c r="K28" s="20">
        <f t="shared" si="1"/>
        <v>8.1</v>
      </c>
      <c r="L28" s="18" t="str">
        <f t="shared" si="2"/>
        <v>B</v>
      </c>
      <c r="M28" s="19">
        <f t="shared" si="3"/>
        <v>3</v>
      </c>
      <c r="N28" s="8" t="str">
        <f t="shared" si="4"/>
        <v>KHÁ</v>
      </c>
      <c r="O28" s="2" t="str">
        <f t="shared" si="5"/>
        <v>ĐẠT</v>
      </c>
    </row>
    <row r="29" spans="1:15" s="3" customFormat="1" ht="20.100000000000001" customHeight="1" x14ac:dyDescent="0.25">
      <c r="A29" s="9">
        <v>20</v>
      </c>
      <c r="B29" s="27" t="s">
        <v>84</v>
      </c>
      <c r="C29" s="37" t="s">
        <v>85</v>
      </c>
      <c r="D29" s="38" t="s">
        <v>86</v>
      </c>
      <c r="E29" s="41" t="s">
        <v>87</v>
      </c>
      <c r="F29" s="15">
        <v>10</v>
      </c>
      <c r="G29" s="22">
        <v>8</v>
      </c>
      <c r="H29" s="23">
        <v>8</v>
      </c>
      <c r="I29" s="14">
        <f t="shared" si="0"/>
        <v>8</v>
      </c>
      <c r="J29" s="14">
        <v>6</v>
      </c>
      <c r="K29" s="20">
        <f t="shared" si="1"/>
        <v>6.8</v>
      </c>
      <c r="L29" s="18" t="str">
        <f t="shared" si="2"/>
        <v>C</v>
      </c>
      <c r="M29" s="19">
        <f t="shared" si="3"/>
        <v>2</v>
      </c>
      <c r="N29" s="8" t="str">
        <f t="shared" si="4"/>
        <v>TB</v>
      </c>
      <c r="O29" s="2" t="str">
        <f t="shared" si="5"/>
        <v>ĐẠT</v>
      </c>
    </row>
    <row r="30" spans="1:15" x14ac:dyDescent="0.25">
      <c r="B30" s="108" t="s">
        <v>107</v>
      </c>
      <c r="C30" s="108"/>
      <c r="D30" s="108"/>
      <c r="E30" s="108"/>
      <c r="F30" s="16"/>
      <c r="G30" s="17"/>
      <c r="H30" s="17"/>
      <c r="I30" s="17"/>
      <c r="J30" s="17"/>
    </row>
    <row r="31" spans="1:15" x14ac:dyDescent="0.25">
      <c r="B31" s="93" t="s">
        <v>91</v>
      </c>
      <c r="C31" s="93"/>
      <c r="D31" s="93"/>
      <c r="E31" s="93" t="s">
        <v>21</v>
      </c>
      <c r="F31" s="93"/>
      <c r="G31" s="93"/>
      <c r="H31" s="93"/>
      <c r="I31" s="94" t="s">
        <v>22</v>
      </c>
      <c r="J31" s="94"/>
      <c r="K31" s="94"/>
      <c r="L31" s="25"/>
      <c r="M31" s="94" t="s">
        <v>93</v>
      </c>
      <c r="N31" s="94"/>
      <c r="O31" s="94"/>
    </row>
    <row r="32" spans="1:15" x14ac:dyDescent="0.25">
      <c r="B32" s="10"/>
      <c r="C32" s="10"/>
      <c r="D32" s="10"/>
      <c r="E32" s="10"/>
      <c r="F32" s="12"/>
      <c r="G32" s="10"/>
      <c r="H32" s="10"/>
      <c r="I32" s="10"/>
      <c r="J32" s="10"/>
      <c r="K32" s="10"/>
      <c r="L32" s="11"/>
      <c r="M32" s="11"/>
    </row>
    <row r="33" spans="2:16" x14ac:dyDescent="0.25">
      <c r="B33" s="10"/>
      <c r="C33" s="10"/>
      <c r="D33" s="10"/>
      <c r="E33" s="10"/>
      <c r="F33" s="12"/>
      <c r="G33" s="10"/>
      <c r="H33" s="10"/>
      <c r="I33" s="10"/>
      <c r="J33" s="10"/>
      <c r="K33" s="10"/>
      <c r="L33" s="11"/>
      <c r="M33" s="11"/>
    </row>
    <row r="34" spans="2:16" x14ac:dyDescent="0.25">
      <c r="B34" s="10"/>
      <c r="C34" s="10"/>
      <c r="D34" s="10"/>
      <c r="E34" s="10"/>
      <c r="F34" s="12"/>
      <c r="G34" s="10"/>
      <c r="H34" s="10"/>
      <c r="I34" s="10"/>
      <c r="J34" s="10"/>
      <c r="K34" s="10"/>
      <c r="L34" s="11"/>
      <c r="M34" s="11"/>
    </row>
    <row r="35" spans="2:16" x14ac:dyDescent="0.25">
      <c r="B35" s="93" t="s">
        <v>92</v>
      </c>
      <c r="C35" s="93"/>
      <c r="D35" s="93"/>
      <c r="E35" s="93" t="s">
        <v>97</v>
      </c>
      <c r="F35" s="93"/>
      <c r="G35" s="93"/>
      <c r="H35" s="93"/>
      <c r="I35" s="93" t="s">
        <v>96</v>
      </c>
      <c r="J35" s="93"/>
      <c r="K35" s="93"/>
      <c r="L35" s="25"/>
      <c r="M35" s="94" t="s">
        <v>98</v>
      </c>
      <c r="N35" s="94"/>
      <c r="O35" s="94"/>
    </row>
    <row r="36" spans="2:16" x14ac:dyDescent="0.25">
      <c r="B36" s="93"/>
      <c r="C36" s="93"/>
      <c r="D36" s="93"/>
      <c r="E36" s="10"/>
      <c r="F36" s="12"/>
      <c r="G36" s="26"/>
      <c r="H36" s="26"/>
      <c r="I36" s="26"/>
      <c r="J36" s="26"/>
      <c r="K36" s="10"/>
      <c r="L36" s="94"/>
      <c r="M36" s="94"/>
      <c r="N36" s="94"/>
      <c r="O36" s="25"/>
      <c r="P36" s="25"/>
    </row>
    <row r="37" spans="2:16" x14ac:dyDescent="0.25">
      <c r="B37" s="10"/>
      <c r="C37" s="10"/>
      <c r="D37" s="10"/>
      <c r="E37" s="10"/>
      <c r="F37" s="12"/>
      <c r="G37" s="10"/>
      <c r="H37" s="10"/>
      <c r="I37" s="10"/>
      <c r="J37" s="10"/>
      <c r="K37" s="10"/>
      <c r="L37" s="11"/>
      <c r="M37" s="11"/>
    </row>
  </sheetData>
  <mergeCells count="28">
    <mergeCell ref="F8:F9"/>
    <mergeCell ref="G8:I8"/>
    <mergeCell ref="J8:J9"/>
    <mergeCell ref="N8:O9"/>
    <mergeCell ref="K8:M8"/>
    <mergeCell ref="B8:B9"/>
    <mergeCell ref="C8:D9"/>
    <mergeCell ref="E8:E9"/>
    <mergeCell ref="M35:O35"/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36:D36"/>
    <mergeCell ref="L36:N36"/>
    <mergeCell ref="B30:E30"/>
    <mergeCell ref="B31:D31"/>
    <mergeCell ref="E31:H31"/>
    <mergeCell ref="I31:K31"/>
    <mergeCell ref="M31:O31"/>
    <mergeCell ref="B35:D35"/>
    <mergeCell ref="E35:H35"/>
    <mergeCell ref="I35:K35"/>
  </mergeCells>
  <pageMargins left="0.17" right="0.2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4" workbookViewId="0">
      <selection activeCell="J30" sqref="J30"/>
    </sheetView>
  </sheetViews>
  <sheetFormatPr defaultRowHeight="15.75" x14ac:dyDescent="0.25"/>
  <cols>
    <col min="1" max="1" width="4.5703125" style="1" bestFit="1" customWidth="1"/>
    <col min="2" max="2" width="12" style="1" customWidth="1"/>
    <col min="3" max="3" width="17.140625" style="1" customWidth="1"/>
    <col min="4" max="4" width="7.28515625" style="1" customWidth="1"/>
    <col min="5" max="5" width="12.42578125" style="1" customWidth="1"/>
    <col min="6" max="6" width="9.7109375" style="13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95" t="s">
        <v>1</v>
      </c>
      <c r="B1" s="95"/>
      <c r="C1" s="95"/>
      <c r="D1" s="95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5" ht="19.5" customHeight="1" x14ac:dyDescent="0.25">
      <c r="A2" s="96" t="s">
        <v>2</v>
      </c>
      <c r="B2" s="96"/>
      <c r="C2" s="96"/>
      <c r="D2" s="96"/>
      <c r="E2" s="93" t="s">
        <v>27</v>
      </c>
      <c r="F2" s="93"/>
      <c r="G2" s="93"/>
      <c r="H2" s="93"/>
      <c r="I2" s="93"/>
      <c r="J2" s="93"/>
      <c r="K2" s="93"/>
      <c r="L2" s="93"/>
      <c r="M2" s="93"/>
      <c r="N2" s="93"/>
    </row>
    <row r="3" spans="1:15" ht="20.25" customHeight="1" x14ac:dyDescent="0.25">
      <c r="E3" s="91" t="s">
        <v>88</v>
      </c>
      <c r="F3" s="91"/>
      <c r="G3" s="91"/>
      <c r="H3" s="91"/>
      <c r="I3" s="91"/>
      <c r="J3" s="91"/>
      <c r="K3" s="91"/>
      <c r="L3" s="91"/>
      <c r="M3" s="91"/>
      <c r="N3" s="91"/>
    </row>
    <row r="4" spans="1:15" ht="18.75" customHeight="1" x14ac:dyDescent="0.25">
      <c r="E4" s="93" t="s">
        <v>104</v>
      </c>
      <c r="F4" s="93"/>
      <c r="G4" s="93"/>
      <c r="H4" s="93"/>
      <c r="I4" s="93"/>
      <c r="J4" s="93"/>
      <c r="K4" s="93"/>
      <c r="L4" s="93"/>
      <c r="M4" s="93"/>
      <c r="N4" s="93"/>
    </row>
    <row r="5" spans="1:15" ht="18.75" customHeight="1" x14ac:dyDescent="0.25">
      <c r="E5" s="101" t="s">
        <v>113</v>
      </c>
      <c r="F5" s="101"/>
      <c r="G5" s="101"/>
      <c r="H5" s="101"/>
      <c r="I5" s="101"/>
      <c r="J5" s="101"/>
      <c r="K5" s="101"/>
      <c r="L5" s="101"/>
      <c r="M5" s="101"/>
      <c r="N5" s="101"/>
    </row>
    <row r="6" spans="1:15" ht="15.75" customHeight="1" x14ac:dyDescent="0.25">
      <c r="E6" s="101" t="s">
        <v>114</v>
      </c>
      <c r="F6" s="101"/>
      <c r="G6" s="101"/>
      <c r="H6" s="101"/>
      <c r="I6" s="101"/>
      <c r="J6" s="101"/>
      <c r="K6" s="101"/>
      <c r="L6" s="101"/>
      <c r="M6" s="101"/>
      <c r="N6" s="101"/>
    </row>
    <row r="7" spans="1:15" ht="10.5" customHeight="1" x14ac:dyDescent="0.25"/>
    <row r="8" spans="1:15" s="5" customFormat="1" ht="42" customHeight="1" x14ac:dyDescent="0.2">
      <c r="A8" s="92" t="s">
        <v>0</v>
      </c>
      <c r="B8" s="92" t="s">
        <v>3</v>
      </c>
      <c r="C8" s="92" t="s">
        <v>4</v>
      </c>
      <c r="D8" s="92"/>
      <c r="E8" s="107" t="s">
        <v>5</v>
      </c>
      <c r="F8" s="102" t="s">
        <v>11</v>
      </c>
      <c r="G8" s="104" t="s">
        <v>94</v>
      </c>
      <c r="H8" s="105"/>
      <c r="I8" s="106"/>
      <c r="J8" s="102" t="s">
        <v>95</v>
      </c>
      <c r="K8" s="104" t="s">
        <v>10</v>
      </c>
      <c r="L8" s="105"/>
      <c r="M8" s="106"/>
      <c r="N8" s="97" t="s">
        <v>15</v>
      </c>
      <c r="O8" s="98"/>
    </row>
    <row r="9" spans="1:15" s="5" customFormat="1" ht="40.5" customHeight="1" x14ac:dyDescent="0.2">
      <c r="A9" s="92"/>
      <c r="B9" s="92"/>
      <c r="C9" s="92"/>
      <c r="D9" s="92"/>
      <c r="E9" s="92"/>
      <c r="F9" s="103"/>
      <c r="G9" s="4" t="s">
        <v>90</v>
      </c>
      <c r="H9" s="4" t="s">
        <v>116</v>
      </c>
      <c r="I9" s="4" t="s">
        <v>9</v>
      </c>
      <c r="J9" s="103"/>
      <c r="K9" s="4" t="s">
        <v>13</v>
      </c>
      <c r="L9" s="4" t="s">
        <v>6</v>
      </c>
      <c r="M9" s="4" t="s">
        <v>14</v>
      </c>
      <c r="N9" s="99"/>
      <c r="O9" s="100"/>
    </row>
    <row r="10" spans="1:15" s="3" customFormat="1" ht="20.100000000000001" customHeight="1" x14ac:dyDescent="0.25">
      <c r="A10" s="9">
        <v>1</v>
      </c>
      <c r="B10" s="27" t="s">
        <v>28</v>
      </c>
      <c r="C10" s="37" t="s">
        <v>29</v>
      </c>
      <c r="D10" s="38" t="s">
        <v>30</v>
      </c>
      <c r="E10" s="41" t="s">
        <v>31</v>
      </c>
      <c r="F10" s="15">
        <v>8</v>
      </c>
      <c r="G10" s="22">
        <v>8</v>
      </c>
      <c r="H10" s="23">
        <v>7</v>
      </c>
      <c r="I10" s="14">
        <f>(H10*2+G10)/3</f>
        <v>7.333333333333333</v>
      </c>
      <c r="J10" s="14">
        <v>6.5</v>
      </c>
      <c r="K10" s="20">
        <f xml:space="preserve"> ROUND((J10*6+I10*3+F10)/10,1)</f>
        <v>6.9</v>
      </c>
      <c r="L10" s="18" t="str">
        <f>IF(K10&gt;=8.5,"A",IF(K10&gt;=7,"B",IF(K10&gt;=5.5,"C",IF(K10&gt;=4,"D",IF(AND(K10&lt;4,K10&gt;=0),"F",IF(AND(F10="",I10="",J10=""),"I",IF(OR(F10&lt;&gt;"",I10&lt;&gt;"",J10&lt;&gt;""),"X","R")))))))</f>
        <v>C</v>
      </c>
      <c r="M10" s="19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" customFormat="1" ht="20.100000000000001" customHeight="1" x14ac:dyDescent="0.25">
      <c r="A11" s="9">
        <v>2</v>
      </c>
      <c r="B11" s="28" t="s">
        <v>32</v>
      </c>
      <c r="C11" s="39" t="s">
        <v>33</v>
      </c>
      <c r="D11" s="40" t="s">
        <v>34</v>
      </c>
      <c r="E11" s="42" t="s">
        <v>35</v>
      </c>
      <c r="F11" s="15">
        <v>10</v>
      </c>
      <c r="G11" s="22">
        <v>8</v>
      </c>
      <c r="H11" s="23">
        <v>8.5</v>
      </c>
      <c r="I11" s="14">
        <f t="shared" ref="I11:I29" si="0">(H11*2+G11)/3</f>
        <v>8.3333333333333339</v>
      </c>
      <c r="J11" s="14">
        <v>6.5</v>
      </c>
      <c r="K11" s="20">
        <f t="shared" ref="K11:K29" si="1" xml:space="preserve"> ROUND((J11*6+I11*3+F11)/10,1)</f>
        <v>7.4</v>
      </c>
      <c r="L11" s="18" t="str">
        <f>IF(K11&gt;=8.5,"A",IF(K11&gt;=7,"B",IF(K11&gt;=5.5,"C",IF(K11&gt;=4,"D",IF(AND(K11&lt;4,K11&gt;=0),"F",IF(AND(F11="",I11="",J11=""),"I",IF(OR(F11&lt;&gt;"",I11&lt;&gt;"",J11&lt;&gt;""),"X","R")))))))</f>
        <v>B</v>
      </c>
      <c r="M11" s="19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3" customFormat="1" ht="20.100000000000001" customHeight="1" x14ac:dyDescent="0.25">
      <c r="A12" s="9">
        <v>3</v>
      </c>
      <c r="B12" s="27" t="s">
        <v>36</v>
      </c>
      <c r="C12" s="37" t="s">
        <v>37</v>
      </c>
      <c r="D12" s="38" t="s">
        <v>38</v>
      </c>
      <c r="E12" s="41" t="s">
        <v>39</v>
      </c>
      <c r="F12" s="15">
        <v>10</v>
      </c>
      <c r="G12" s="15">
        <v>7</v>
      </c>
      <c r="H12" s="15">
        <v>8</v>
      </c>
      <c r="I12" s="14">
        <f t="shared" si="0"/>
        <v>7.666666666666667</v>
      </c>
      <c r="J12" s="14">
        <v>5.5</v>
      </c>
      <c r="K12" s="20">
        <f t="shared" si="1"/>
        <v>6.6</v>
      </c>
      <c r="L12" s="18" t="str">
        <f>IF(K12&gt;=8.5,"A",IF(K12&gt;=7,"B",IF(K12&gt;=5.5,"C",IF(K12&gt;=4,"D",IF(AND(K12&lt;4,K12&gt;=0),"F",IF(AND(F12="",I12="",J12=""),"I",IF(OR(F12&lt;&gt;"",I12&lt;&gt;"",J12&lt;&gt;""),"X","R")))))))</f>
        <v>C</v>
      </c>
      <c r="M12" s="19">
        <f>IF(L12="A",4,IF(L12="B",3,IF(L12="C",2,IF(L12="D",1,0))))</f>
        <v>2</v>
      </c>
      <c r="N12" s="8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s="3" customFormat="1" ht="20.100000000000001" customHeight="1" x14ac:dyDescent="0.25">
      <c r="A13" s="9">
        <v>4</v>
      </c>
      <c r="B13" s="27" t="s">
        <v>40</v>
      </c>
      <c r="C13" s="37" t="s">
        <v>41</v>
      </c>
      <c r="D13" s="38" t="s">
        <v>18</v>
      </c>
      <c r="E13" s="41" t="s">
        <v>42</v>
      </c>
      <c r="F13" s="15">
        <v>10</v>
      </c>
      <c r="G13" s="22">
        <v>7</v>
      </c>
      <c r="H13" s="23">
        <v>7</v>
      </c>
      <c r="I13" s="14">
        <f t="shared" si="0"/>
        <v>7</v>
      </c>
      <c r="J13" s="14">
        <v>7</v>
      </c>
      <c r="K13" s="20">
        <f t="shared" si="1"/>
        <v>7.3</v>
      </c>
      <c r="L13" s="18" t="str">
        <f>IF(K13&gt;=8.5,"A",IF(K13&gt;=7,"B",IF(K13&gt;=5.5,"C",IF(K13&gt;=4,"D",IF(AND(K13&lt;4,K13&gt;=0),"F",IF(AND(F13="",I13="",J13=""),"I",IF(OR(F13&lt;&gt;"",I13&lt;&gt;"",J13&lt;&gt;""),"X","R")))))))</f>
        <v>B</v>
      </c>
      <c r="M13" s="19">
        <f>IF(L13="A",4,IF(L13="B",3,IF(L13="C",2,IF(L13="D",1,0))))</f>
        <v>3</v>
      </c>
      <c r="N13" s="8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1:15" s="3" customFormat="1" ht="20.100000000000001" customHeight="1" x14ac:dyDescent="0.25">
      <c r="A14" s="9">
        <v>5</v>
      </c>
      <c r="B14" s="28" t="s">
        <v>43</v>
      </c>
      <c r="C14" s="39" t="s">
        <v>44</v>
      </c>
      <c r="D14" s="40" t="s">
        <v>16</v>
      </c>
      <c r="E14" s="42" t="s">
        <v>45</v>
      </c>
      <c r="F14" s="15">
        <v>10</v>
      </c>
      <c r="G14" s="22">
        <v>8</v>
      </c>
      <c r="H14" s="23">
        <v>5</v>
      </c>
      <c r="I14" s="14">
        <f t="shared" si="0"/>
        <v>6</v>
      </c>
      <c r="J14" s="14">
        <v>7</v>
      </c>
      <c r="K14" s="20">
        <f t="shared" si="1"/>
        <v>7</v>
      </c>
      <c r="L14" s="18" t="str">
        <f>IF(K14&gt;=8.5,"A",IF(K14&gt;=7,"B",IF(K14&gt;=5.5,"C",IF(K14&gt;=4,"D",IF(AND(K14&lt;4,K14&gt;=0),"F",IF(AND(F14="",I14="",J14=""),"I",IF(OR(F14&lt;&gt;"",I14&lt;&gt;"",J14&lt;&gt;""),"X","R")))))))</f>
        <v>B</v>
      </c>
      <c r="M14" s="19">
        <f>IF(L14="A",4,IF(L14="B",3,IF(L14="C",2,IF(L14="D",1,0))))</f>
        <v>3</v>
      </c>
      <c r="N14" s="8" t="str">
        <f>IF(L14="A","GIỎI",IF(L14="B","KHÁ",IF(L14="C","TB",IF(L14="D","TB YẾU","KÉM"))))</f>
        <v>KHÁ</v>
      </c>
      <c r="O14" s="2" t="str">
        <f>IF(OR(K14&lt;4,J14&lt;=2),"KHÔNG ĐẠT","ĐẠT")</f>
        <v>ĐẠT</v>
      </c>
    </row>
    <row r="15" spans="1:15" s="36" customFormat="1" ht="20.100000000000001" customHeight="1" x14ac:dyDescent="0.25">
      <c r="A15" s="30">
        <v>6</v>
      </c>
      <c r="B15" s="43" t="s">
        <v>46</v>
      </c>
      <c r="C15" s="44" t="s">
        <v>47</v>
      </c>
      <c r="D15" s="45" t="s">
        <v>48</v>
      </c>
      <c r="E15" s="46" t="s">
        <v>26</v>
      </c>
      <c r="F15" s="15">
        <v>8</v>
      </c>
      <c r="G15" s="22">
        <v>6</v>
      </c>
      <c r="H15" s="29">
        <v>5</v>
      </c>
      <c r="I15" s="14">
        <f t="shared" si="0"/>
        <v>5.333333333333333</v>
      </c>
      <c r="J15" s="47">
        <v>4.5</v>
      </c>
      <c r="K15" s="31">
        <f t="shared" si="1"/>
        <v>5.0999999999999996</v>
      </c>
      <c r="L15" s="32" t="str">
        <f t="shared" ref="L15:L29" si="2">IF(K15&gt;=8.5,"A",IF(K15&gt;=7,"B",IF(K15&gt;=5.5,"C",IF(K15&gt;=4,"D",IF(AND(K15&lt;4,K15&gt;=0),"F",IF(AND(F15="",I15="",J15=""),"I",IF(OR(F15&lt;&gt;"",I15&lt;&gt;"",J15&lt;&gt;""),"X","R")))))))</f>
        <v>D</v>
      </c>
      <c r="M15" s="33">
        <f t="shared" ref="M15:M29" si="3">IF(L15="A",4,IF(L15="B",3,IF(L15="C",2,IF(L15="D",1,0))))</f>
        <v>1</v>
      </c>
      <c r="N15" s="34" t="str">
        <f t="shared" ref="N15:N29" si="4">IF(L15="A","GIỎI",IF(L15="B","KHÁ",IF(L15="C","TB",IF(L15="D","TB YẾU","KÉM"))))</f>
        <v>TB YẾU</v>
      </c>
      <c r="O15" s="35" t="str">
        <f t="shared" ref="O15:O29" si="5">IF(OR(K15&lt;4,J15&lt;=2),"KHÔNG ĐẠT","ĐẠT")</f>
        <v>ĐẠT</v>
      </c>
    </row>
    <row r="16" spans="1:15" s="3" customFormat="1" ht="20.100000000000001" customHeight="1" x14ac:dyDescent="0.25">
      <c r="A16" s="9">
        <v>7</v>
      </c>
      <c r="B16" s="28" t="s">
        <v>49</v>
      </c>
      <c r="C16" s="39" t="s">
        <v>50</v>
      </c>
      <c r="D16" s="40" t="s">
        <v>48</v>
      </c>
      <c r="E16" s="42" t="s">
        <v>23</v>
      </c>
      <c r="F16" s="15">
        <v>7</v>
      </c>
      <c r="G16" s="22">
        <v>6</v>
      </c>
      <c r="H16" s="23">
        <v>5</v>
      </c>
      <c r="I16" s="14">
        <f t="shared" si="0"/>
        <v>5.333333333333333</v>
      </c>
      <c r="J16" s="14">
        <v>1.5</v>
      </c>
      <c r="K16" s="20">
        <f t="shared" si="1"/>
        <v>3.2</v>
      </c>
      <c r="L16" s="18" t="str">
        <f t="shared" si="2"/>
        <v>F</v>
      </c>
      <c r="M16" s="19">
        <f t="shared" si="3"/>
        <v>0</v>
      </c>
      <c r="N16" s="8" t="str">
        <f t="shared" si="4"/>
        <v>KÉM</v>
      </c>
      <c r="O16" s="2" t="str">
        <f t="shared" si="5"/>
        <v>KHÔNG ĐẠT</v>
      </c>
    </row>
    <row r="17" spans="1:15" s="3" customFormat="1" ht="20.100000000000001" customHeight="1" x14ac:dyDescent="0.25">
      <c r="A17" s="9">
        <v>8</v>
      </c>
      <c r="B17" s="28" t="s">
        <v>51</v>
      </c>
      <c r="C17" s="39" t="s">
        <v>19</v>
      </c>
      <c r="D17" s="40" t="s">
        <v>52</v>
      </c>
      <c r="E17" s="42" t="s">
        <v>53</v>
      </c>
      <c r="F17" s="15">
        <v>7</v>
      </c>
      <c r="G17" s="22">
        <v>8</v>
      </c>
      <c r="H17" s="23">
        <v>8</v>
      </c>
      <c r="I17" s="14">
        <f t="shared" si="0"/>
        <v>8</v>
      </c>
      <c r="J17" s="14">
        <v>7.5</v>
      </c>
      <c r="K17" s="20">
        <f t="shared" si="1"/>
        <v>7.6</v>
      </c>
      <c r="L17" s="18" t="str">
        <f t="shared" si="2"/>
        <v>B</v>
      </c>
      <c r="M17" s="19">
        <f t="shared" si="3"/>
        <v>3</v>
      </c>
      <c r="N17" s="8" t="str">
        <f t="shared" si="4"/>
        <v>KHÁ</v>
      </c>
      <c r="O17" s="2" t="str">
        <f t="shared" si="5"/>
        <v>ĐẠT</v>
      </c>
    </row>
    <row r="18" spans="1:15" s="3" customFormat="1" ht="20.100000000000001" customHeight="1" x14ac:dyDescent="0.25">
      <c r="A18" s="9">
        <v>9</v>
      </c>
      <c r="B18" s="28" t="s">
        <v>54</v>
      </c>
      <c r="C18" s="39" t="s">
        <v>55</v>
      </c>
      <c r="D18" s="40" t="s">
        <v>52</v>
      </c>
      <c r="E18" s="42" t="s">
        <v>56</v>
      </c>
      <c r="F18" s="15">
        <v>8</v>
      </c>
      <c r="G18" s="22">
        <v>6</v>
      </c>
      <c r="H18" s="23">
        <v>7</v>
      </c>
      <c r="I18" s="14">
        <f t="shared" si="0"/>
        <v>6.666666666666667</v>
      </c>
      <c r="J18" s="14">
        <v>6.5</v>
      </c>
      <c r="K18" s="20">
        <f t="shared" si="1"/>
        <v>6.7</v>
      </c>
      <c r="L18" s="18" t="str">
        <f t="shared" si="2"/>
        <v>C</v>
      </c>
      <c r="M18" s="19">
        <f t="shared" si="3"/>
        <v>2</v>
      </c>
      <c r="N18" s="8" t="str">
        <f t="shared" si="4"/>
        <v>TB</v>
      </c>
      <c r="O18" s="2" t="str">
        <f t="shared" si="5"/>
        <v>ĐẠT</v>
      </c>
    </row>
    <row r="19" spans="1:15" s="3" customFormat="1" ht="20.100000000000001" customHeight="1" x14ac:dyDescent="0.25">
      <c r="A19" s="9">
        <v>10</v>
      </c>
      <c r="B19" s="27" t="s">
        <v>57</v>
      </c>
      <c r="C19" s="37" t="s">
        <v>58</v>
      </c>
      <c r="D19" s="38" t="s">
        <v>59</v>
      </c>
      <c r="E19" s="41" t="s">
        <v>60</v>
      </c>
      <c r="F19" s="15">
        <v>8</v>
      </c>
      <c r="G19" s="22">
        <v>6</v>
      </c>
      <c r="H19" s="23">
        <v>6</v>
      </c>
      <c r="I19" s="14">
        <f t="shared" si="0"/>
        <v>6</v>
      </c>
      <c r="J19" s="14">
        <v>6.5</v>
      </c>
      <c r="K19" s="20">
        <f t="shared" si="1"/>
        <v>6.5</v>
      </c>
      <c r="L19" s="18" t="str">
        <f t="shared" si="2"/>
        <v>C</v>
      </c>
      <c r="M19" s="19">
        <f t="shared" si="3"/>
        <v>2</v>
      </c>
      <c r="N19" s="8" t="str">
        <f t="shared" si="4"/>
        <v>TB</v>
      </c>
      <c r="O19" s="2" t="str">
        <f t="shared" si="5"/>
        <v>ĐẠT</v>
      </c>
    </row>
    <row r="20" spans="1:15" s="3" customFormat="1" ht="20.100000000000001" customHeight="1" x14ac:dyDescent="0.25">
      <c r="A20" s="9">
        <v>11</v>
      </c>
      <c r="B20" s="28" t="s">
        <v>61</v>
      </c>
      <c r="C20" s="39" t="s">
        <v>25</v>
      </c>
      <c r="D20" s="40" t="s">
        <v>62</v>
      </c>
      <c r="E20" s="42" t="s">
        <v>63</v>
      </c>
      <c r="F20" s="21">
        <v>10</v>
      </c>
      <c r="G20" s="21">
        <v>8</v>
      </c>
      <c r="H20" s="21">
        <v>8</v>
      </c>
      <c r="I20" s="14">
        <f t="shared" si="0"/>
        <v>8</v>
      </c>
      <c r="J20" s="14">
        <v>5</v>
      </c>
      <c r="K20" s="20">
        <f t="shared" si="1"/>
        <v>6.4</v>
      </c>
      <c r="L20" s="18" t="str">
        <f t="shared" si="2"/>
        <v>C</v>
      </c>
      <c r="M20" s="19">
        <f t="shared" si="3"/>
        <v>2</v>
      </c>
      <c r="N20" s="8" t="str">
        <f t="shared" si="4"/>
        <v>TB</v>
      </c>
      <c r="O20" s="2" t="str">
        <f t="shared" si="5"/>
        <v>ĐẠT</v>
      </c>
    </row>
    <row r="21" spans="1:15" s="36" customFormat="1" ht="20.100000000000001" customHeight="1" x14ac:dyDescent="0.25">
      <c r="A21" s="30">
        <v>12</v>
      </c>
      <c r="B21" s="27" t="s">
        <v>64</v>
      </c>
      <c r="C21" s="37" t="s">
        <v>65</v>
      </c>
      <c r="D21" s="38" t="s">
        <v>66</v>
      </c>
      <c r="E21" s="41" t="s">
        <v>67</v>
      </c>
      <c r="F21" s="21">
        <v>10</v>
      </c>
      <c r="G21" s="21">
        <v>6</v>
      </c>
      <c r="H21" s="21">
        <v>6</v>
      </c>
      <c r="I21" s="14">
        <f t="shared" si="0"/>
        <v>6</v>
      </c>
      <c r="J21" s="47">
        <v>5</v>
      </c>
      <c r="K21" s="31">
        <f t="shared" si="1"/>
        <v>5.8</v>
      </c>
      <c r="L21" s="32" t="str">
        <f t="shared" si="2"/>
        <v>C</v>
      </c>
      <c r="M21" s="33">
        <f t="shared" si="3"/>
        <v>2</v>
      </c>
      <c r="N21" s="34" t="str">
        <f t="shared" si="4"/>
        <v>TB</v>
      </c>
      <c r="O21" s="35" t="str">
        <f t="shared" si="5"/>
        <v>ĐẠT</v>
      </c>
    </row>
    <row r="22" spans="1:15" s="62" customFormat="1" ht="20.100000000000001" customHeight="1" x14ac:dyDescent="0.25">
      <c r="A22" s="48">
        <v>13</v>
      </c>
      <c r="B22" s="49" t="s">
        <v>100</v>
      </c>
      <c r="C22" s="50" t="s">
        <v>101</v>
      </c>
      <c r="D22" s="51" t="s">
        <v>102</v>
      </c>
      <c r="E22" s="52" t="s">
        <v>103</v>
      </c>
      <c r="F22" s="53"/>
      <c r="G22" s="54"/>
      <c r="H22" s="55"/>
      <c r="I22" s="14">
        <f t="shared" si="0"/>
        <v>0</v>
      </c>
      <c r="J22" s="56"/>
      <c r="K22" s="57">
        <f t="shared" si="1"/>
        <v>0</v>
      </c>
      <c r="L22" s="58" t="str">
        <f t="shared" si="2"/>
        <v>F</v>
      </c>
      <c r="M22" s="59">
        <f t="shared" si="3"/>
        <v>0</v>
      </c>
      <c r="N22" s="60" t="str">
        <f t="shared" si="4"/>
        <v>KÉM</v>
      </c>
      <c r="O22" s="61" t="str">
        <f t="shared" si="5"/>
        <v>KHÔNG ĐẠT</v>
      </c>
    </row>
    <row r="23" spans="1:15" s="3" customFormat="1" ht="20.100000000000001" customHeight="1" x14ac:dyDescent="0.25">
      <c r="A23" s="9">
        <v>14</v>
      </c>
      <c r="B23" s="28" t="s">
        <v>68</v>
      </c>
      <c r="C23" s="39" t="s">
        <v>41</v>
      </c>
      <c r="D23" s="40" t="s">
        <v>17</v>
      </c>
      <c r="E23" s="42" t="s">
        <v>69</v>
      </c>
      <c r="F23" s="15">
        <v>10</v>
      </c>
      <c r="G23" s="22">
        <v>8</v>
      </c>
      <c r="H23" s="23">
        <v>9</v>
      </c>
      <c r="I23" s="14">
        <f t="shared" si="0"/>
        <v>8.6666666666666661</v>
      </c>
      <c r="J23" s="14">
        <v>9</v>
      </c>
      <c r="K23" s="20">
        <f t="shared" si="1"/>
        <v>9</v>
      </c>
      <c r="L23" s="18" t="str">
        <f t="shared" si="2"/>
        <v>A</v>
      </c>
      <c r="M23" s="19">
        <f t="shared" si="3"/>
        <v>4</v>
      </c>
      <c r="N23" s="8" t="str">
        <f t="shared" si="4"/>
        <v>GIỎI</v>
      </c>
      <c r="O23" s="2" t="str">
        <f t="shared" si="5"/>
        <v>ĐẠT</v>
      </c>
    </row>
    <row r="24" spans="1:15" s="3" customFormat="1" ht="20.100000000000001" customHeight="1" x14ac:dyDescent="0.25">
      <c r="A24" s="9">
        <v>15</v>
      </c>
      <c r="B24" s="27" t="s">
        <v>70</v>
      </c>
      <c r="C24" s="37" t="s">
        <v>71</v>
      </c>
      <c r="D24" s="38" t="s">
        <v>72</v>
      </c>
      <c r="E24" s="41" t="s">
        <v>73</v>
      </c>
      <c r="F24" s="15">
        <v>6</v>
      </c>
      <c r="G24" s="22">
        <v>6</v>
      </c>
      <c r="H24" s="23">
        <v>6</v>
      </c>
      <c r="I24" s="14">
        <f t="shared" si="0"/>
        <v>6</v>
      </c>
      <c r="J24" s="14">
        <v>7</v>
      </c>
      <c r="K24" s="20">
        <f xml:space="preserve"> ROUND((J24*6+I24*3+F24)/10,1)</f>
        <v>6.6</v>
      </c>
      <c r="L24" s="18" t="str">
        <f t="shared" si="2"/>
        <v>C</v>
      </c>
      <c r="M24" s="19">
        <f t="shared" si="3"/>
        <v>2</v>
      </c>
      <c r="N24" s="8" t="str">
        <f t="shared" si="4"/>
        <v>TB</v>
      </c>
      <c r="O24" s="2" t="str">
        <f t="shared" si="5"/>
        <v>ĐẠT</v>
      </c>
    </row>
    <row r="25" spans="1:15" s="3" customFormat="1" ht="20.100000000000001" customHeight="1" x14ac:dyDescent="0.25">
      <c r="A25" s="9">
        <v>16</v>
      </c>
      <c r="B25" s="27" t="s">
        <v>74</v>
      </c>
      <c r="C25" s="37" t="s">
        <v>24</v>
      </c>
      <c r="D25" s="38" t="s">
        <v>75</v>
      </c>
      <c r="E25" s="41" t="s">
        <v>76</v>
      </c>
      <c r="F25" s="15">
        <v>8</v>
      </c>
      <c r="G25" s="15">
        <v>6</v>
      </c>
      <c r="H25" s="15">
        <v>8</v>
      </c>
      <c r="I25" s="14">
        <f t="shared" si="0"/>
        <v>7.333333333333333</v>
      </c>
      <c r="J25" s="14">
        <v>6.5</v>
      </c>
      <c r="K25" s="20">
        <f t="shared" si="1"/>
        <v>6.9</v>
      </c>
      <c r="L25" s="18" t="str">
        <f t="shared" si="2"/>
        <v>C</v>
      </c>
      <c r="M25" s="19">
        <f t="shared" si="3"/>
        <v>2</v>
      </c>
      <c r="N25" s="8" t="str">
        <f t="shared" si="4"/>
        <v>TB</v>
      </c>
      <c r="O25" s="2" t="str">
        <f t="shared" si="5"/>
        <v>ĐẠT</v>
      </c>
    </row>
    <row r="26" spans="1:15" s="3" customFormat="1" ht="20.100000000000001" customHeight="1" x14ac:dyDescent="0.25">
      <c r="A26" s="9">
        <v>17</v>
      </c>
      <c r="B26" s="28" t="s">
        <v>77</v>
      </c>
      <c r="C26" s="39" t="s">
        <v>20</v>
      </c>
      <c r="D26" s="40" t="s">
        <v>75</v>
      </c>
      <c r="E26" s="42" t="s">
        <v>78</v>
      </c>
      <c r="F26" s="15">
        <v>6</v>
      </c>
      <c r="G26" s="22">
        <v>6</v>
      </c>
      <c r="H26" s="23">
        <v>6</v>
      </c>
      <c r="I26" s="14">
        <f t="shared" si="0"/>
        <v>6</v>
      </c>
      <c r="J26" s="14">
        <v>3</v>
      </c>
      <c r="K26" s="20">
        <f t="shared" si="1"/>
        <v>4.2</v>
      </c>
      <c r="L26" s="18" t="str">
        <f t="shared" si="2"/>
        <v>D</v>
      </c>
      <c r="M26" s="19">
        <f t="shared" si="3"/>
        <v>1</v>
      </c>
      <c r="N26" s="8" t="str">
        <f t="shared" si="4"/>
        <v>TB YẾU</v>
      </c>
      <c r="O26" s="2" t="str">
        <f t="shared" si="5"/>
        <v>ĐẠT</v>
      </c>
    </row>
    <row r="27" spans="1:15" s="3" customFormat="1" ht="20.100000000000001" customHeight="1" x14ac:dyDescent="0.25">
      <c r="A27" s="9">
        <v>18</v>
      </c>
      <c r="B27" s="27" t="s">
        <v>79</v>
      </c>
      <c r="C27" s="37" t="s">
        <v>20</v>
      </c>
      <c r="D27" s="38" t="s">
        <v>75</v>
      </c>
      <c r="E27" s="41" t="s">
        <v>80</v>
      </c>
      <c r="F27" s="15">
        <v>9</v>
      </c>
      <c r="G27" s="22">
        <v>6</v>
      </c>
      <c r="H27" s="23">
        <v>8</v>
      </c>
      <c r="I27" s="14">
        <f t="shared" si="0"/>
        <v>7.333333333333333</v>
      </c>
      <c r="J27" s="14">
        <v>6</v>
      </c>
      <c r="K27" s="20">
        <f t="shared" si="1"/>
        <v>6.7</v>
      </c>
      <c r="L27" s="18" t="str">
        <f t="shared" si="2"/>
        <v>C</v>
      </c>
      <c r="M27" s="19">
        <f t="shared" si="3"/>
        <v>2</v>
      </c>
      <c r="N27" s="8" t="str">
        <f t="shared" si="4"/>
        <v>TB</v>
      </c>
      <c r="O27" s="2" t="str">
        <f t="shared" si="5"/>
        <v>ĐẠT</v>
      </c>
    </row>
    <row r="28" spans="1:15" s="3" customFormat="1" ht="20.100000000000001" customHeight="1" x14ac:dyDescent="0.25">
      <c r="A28" s="9">
        <v>19</v>
      </c>
      <c r="B28" s="27" t="s">
        <v>81</v>
      </c>
      <c r="C28" s="37" t="s">
        <v>19</v>
      </c>
      <c r="D28" s="38" t="s">
        <v>82</v>
      </c>
      <c r="E28" s="41" t="s">
        <v>83</v>
      </c>
      <c r="F28" s="15">
        <v>10</v>
      </c>
      <c r="G28" s="22">
        <v>8</v>
      </c>
      <c r="H28" s="23">
        <v>8</v>
      </c>
      <c r="I28" s="14">
        <f t="shared" si="0"/>
        <v>8</v>
      </c>
      <c r="J28" s="14">
        <v>6.5</v>
      </c>
      <c r="K28" s="20">
        <f t="shared" si="1"/>
        <v>7.3</v>
      </c>
      <c r="L28" s="18" t="str">
        <f t="shared" si="2"/>
        <v>B</v>
      </c>
      <c r="M28" s="19">
        <f t="shared" si="3"/>
        <v>3</v>
      </c>
      <c r="N28" s="8" t="str">
        <f t="shared" si="4"/>
        <v>KHÁ</v>
      </c>
      <c r="O28" s="2" t="str">
        <f t="shared" si="5"/>
        <v>ĐẠT</v>
      </c>
    </row>
    <row r="29" spans="1:15" s="3" customFormat="1" ht="20.100000000000001" customHeight="1" x14ac:dyDescent="0.25">
      <c r="A29" s="9">
        <v>20</v>
      </c>
      <c r="B29" s="27" t="s">
        <v>84</v>
      </c>
      <c r="C29" s="37" t="s">
        <v>85</v>
      </c>
      <c r="D29" s="38" t="s">
        <v>86</v>
      </c>
      <c r="E29" s="41" t="s">
        <v>87</v>
      </c>
      <c r="F29" s="15">
        <v>10</v>
      </c>
      <c r="G29" s="22">
        <v>7</v>
      </c>
      <c r="H29" s="23">
        <v>7</v>
      </c>
      <c r="I29" s="14">
        <f t="shared" si="0"/>
        <v>7</v>
      </c>
      <c r="J29" s="14">
        <v>7</v>
      </c>
      <c r="K29" s="20">
        <f t="shared" si="1"/>
        <v>7.3</v>
      </c>
      <c r="L29" s="18" t="str">
        <f t="shared" si="2"/>
        <v>B</v>
      </c>
      <c r="M29" s="19">
        <f t="shared" si="3"/>
        <v>3</v>
      </c>
      <c r="N29" s="8" t="str">
        <f t="shared" si="4"/>
        <v>KHÁ</v>
      </c>
      <c r="O29" s="2" t="str">
        <f t="shared" si="5"/>
        <v>ĐẠT</v>
      </c>
    </row>
    <row r="30" spans="1:15" x14ac:dyDescent="0.25">
      <c r="B30" s="108" t="s">
        <v>107</v>
      </c>
      <c r="C30" s="108"/>
      <c r="D30" s="108"/>
      <c r="E30" s="108"/>
      <c r="F30" s="16"/>
      <c r="G30" s="17"/>
      <c r="H30" s="17"/>
      <c r="I30" s="17"/>
      <c r="J30" s="17"/>
    </row>
    <row r="31" spans="1:15" x14ac:dyDescent="0.25">
      <c r="B31" s="93" t="s">
        <v>91</v>
      </c>
      <c r="C31" s="93"/>
      <c r="D31" s="93"/>
      <c r="E31" s="93" t="s">
        <v>21</v>
      </c>
      <c r="F31" s="93"/>
      <c r="G31" s="93"/>
      <c r="H31" s="93"/>
      <c r="I31" s="94" t="s">
        <v>22</v>
      </c>
      <c r="J31" s="94"/>
      <c r="K31" s="94"/>
      <c r="L31" s="25"/>
      <c r="M31" s="94" t="s">
        <v>93</v>
      </c>
      <c r="N31" s="94"/>
      <c r="O31" s="94"/>
    </row>
    <row r="32" spans="1:15" x14ac:dyDescent="0.25">
      <c r="B32" s="10"/>
      <c r="C32" s="10"/>
      <c r="D32" s="10"/>
      <c r="E32" s="10"/>
      <c r="F32" s="12"/>
      <c r="G32" s="10"/>
      <c r="H32" s="10"/>
      <c r="I32" s="10"/>
      <c r="J32" s="10"/>
      <c r="K32" s="10"/>
      <c r="L32" s="11"/>
      <c r="M32" s="11"/>
    </row>
    <row r="33" spans="2:16" x14ac:dyDescent="0.25">
      <c r="B33" s="10"/>
      <c r="C33" s="10"/>
      <c r="D33" s="10"/>
      <c r="E33" s="10"/>
      <c r="F33" s="12"/>
      <c r="G33" s="10"/>
      <c r="H33" s="10"/>
      <c r="I33" s="10"/>
      <c r="J33" s="10"/>
      <c r="K33" s="10"/>
      <c r="L33" s="11"/>
      <c r="M33" s="11"/>
    </row>
    <row r="34" spans="2:16" x14ac:dyDescent="0.25">
      <c r="B34" s="10"/>
      <c r="C34" s="10"/>
      <c r="D34" s="10"/>
      <c r="E34" s="10"/>
      <c r="F34" s="12"/>
      <c r="G34" s="10"/>
      <c r="H34" s="10"/>
      <c r="I34" s="10"/>
      <c r="J34" s="10"/>
      <c r="K34" s="10"/>
      <c r="L34" s="11"/>
      <c r="M34" s="11"/>
    </row>
    <row r="35" spans="2:16" x14ac:dyDescent="0.25">
      <c r="B35" s="93" t="s">
        <v>92</v>
      </c>
      <c r="C35" s="93"/>
      <c r="D35" s="93"/>
      <c r="E35" s="93" t="s">
        <v>97</v>
      </c>
      <c r="F35" s="93"/>
      <c r="G35" s="93"/>
      <c r="H35" s="93"/>
      <c r="I35" s="93" t="s">
        <v>96</v>
      </c>
      <c r="J35" s="93"/>
      <c r="K35" s="93"/>
      <c r="L35" s="25"/>
      <c r="M35" s="94" t="s">
        <v>98</v>
      </c>
      <c r="N35" s="94"/>
      <c r="O35" s="94"/>
    </row>
    <row r="36" spans="2:16" x14ac:dyDescent="0.25">
      <c r="B36" s="93"/>
      <c r="C36" s="93"/>
      <c r="D36" s="93"/>
      <c r="E36" s="10"/>
      <c r="F36" s="12"/>
      <c r="G36" s="26"/>
      <c r="H36" s="26"/>
      <c r="I36" s="26"/>
      <c r="J36" s="26"/>
      <c r="K36" s="10"/>
      <c r="L36" s="94"/>
      <c r="M36" s="94"/>
      <c r="N36" s="94"/>
      <c r="O36" s="25"/>
      <c r="P36" s="25"/>
    </row>
    <row r="37" spans="2:16" x14ac:dyDescent="0.25">
      <c r="B37" s="10"/>
      <c r="C37" s="10"/>
      <c r="D37" s="10"/>
      <c r="E37" s="10"/>
      <c r="F37" s="12"/>
      <c r="G37" s="10"/>
      <c r="H37" s="10"/>
      <c r="I37" s="10"/>
      <c r="J37" s="10"/>
      <c r="K37" s="10"/>
      <c r="L37" s="11"/>
      <c r="M37" s="11"/>
    </row>
  </sheetData>
  <mergeCells count="28">
    <mergeCell ref="A1:D1"/>
    <mergeCell ref="E1:N1"/>
    <mergeCell ref="A2:D2"/>
    <mergeCell ref="E2:N2"/>
    <mergeCell ref="E3:N3"/>
    <mergeCell ref="E4:N4"/>
    <mergeCell ref="A8:A9"/>
    <mergeCell ref="B8:B9"/>
    <mergeCell ref="C8:D9"/>
    <mergeCell ref="E8:E9"/>
    <mergeCell ref="F8:F9"/>
    <mergeCell ref="G8:I8"/>
    <mergeCell ref="N8:O9"/>
    <mergeCell ref="B30:E30"/>
    <mergeCell ref="B31:D31"/>
    <mergeCell ref="E31:H31"/>
    <mergeCell ref="I31:K31"/>
    <mergeCell ref="E5:N5"/>
    <mergeCell ref="E6:N6"/>
    <mergeCell ref="J8:J9"/>
    <mergeCell ref="K8:M8"/>
    <mergeCell ref="M31:O31"/>
    <mergeCell ref="B35:D35"/>
    <mergeCell ref="E35:H35"/>
    <mergeCell ref="I35:K35"/>
    <mergeCell ref="M35:O35"/>
    <mergeCell ref="B36:D36"/>
    <mergeCell ref="L36:N36"/>
  </mergeCells>
  <pageMargins left="0.59" right="0.31" top="0.75" bottom="0.61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J30" sqref="J30"/>
    </sheetView>
  </sheetViews>
  <sheetFormatPr defaultRowHeight="15.75" x14ac:dyDescent="0.25"/>
  <cols>
    <col min="1" max="1" width="4.5703125" style="1" bestFit="1" customWidth="1"/>
    <col min="2" max="2" width="12" style="1" customWidth="1"/>
    <col min="3" max="3" width="17.140625" style="1" customWidth="1"/>
    <col min="4" max="4" width="7.28515625" style="1" customWidth="1"/>
    <col min="5" max="5" width="12.42578125" style="1" customWidth="1"/>
    <col min="6" max="6" width="9.7109375" style="13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95" t="s">
        <v>1</v>
      </c>
      <c r="B1" s="95"/>
      <c r="C1" s="95"/>
      <c r="D1" s="95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5" ht="19.5" customHeight="1" x14ac:dyDescent="0.25">
      <c r="A2" s="96" t="s">
        <v>2</v>
      </c>
      <c r="B2" s="96"/>
      <c r="C2" s="96"/>
      <c r="D2" s="96"/>
      <c r="E2" s="93" t="s">
        <v>27</v>
      </c>
      <c r="F2" s="93"/>
      <c r="G2" s="93"/>
      <c r="H2" s="93"/>
      <c r="I2" s="93"/>
      <c r="J2" s="93"/>
      <c r="K2" s="93"/>
      <c r="L2" s="93"/>
      <c r="M2" s="93"/>
      <c r="N2" s="93"/>
    </row>
    <row r="3" spans="1:15" ht="20.25" customHeight="1" x14ac:dyDescent="0.25">
      <c r="E3" s="91" t="s">
        <v>88</v>
      </c>
      <c r="F3" s="91"/>
      <c r="G3" s="91"/>
      <c r="H3" s="91"/>
      <c r="I3" s="91"/>
      <c r="J3" s="91"/>
      <c r="K3" s="91"/>
      <c r="L3" s="91"/>
      <c r="M3" s="91"/>
      <c r="N3" s="91"/>
    </row>
    <row r="4" spans="1:15" ht="18.75" customHeight="1" x14ac:dyDescent="0.25">
      <c r="E4" s="93" t="s">
        <v>104</v>
      </c>
      <c r="F4" s="93"/>
      <c r="G4" s="93"/>
      <c r="H4" s="93"/>
      <c r="I4" s="93"/>
      <c r="J4" s="93"/>
      <c r="K4" s="93"/>
      <c r="L4" s="93"/>
      <c r="M4" s="93"/>
      <c r="N4" s="93"/>
    </row>
    <row r="5" spans="1:15" ht="18.75" customHeight="1" x14ac:dyDescent="0.25">
      <c r="E5" s="101" t="s">
        <v>115</v>
      </c>
      <c r="F5" s="101"/>
      <c r="G5" s="101"/>
      <c r="H5" s="101"/>
      <c r="I5" s="101"/>
      <c r="J5" s="101"/>
      <c r="K5" s="101"/>
      <c r="L5" s="101"/>
      <c r="M5" s="101"/>
      <c r="N5" s="101"/>
    </row>
    <row r="6" spans="1:15" ht="15.75" customHeight="1" x14ac:dyDescent="0.25">
      <c r="E6" s="101" t="s">
        <v>99</v>
      </c>
      <c r="F6" s="101"/>
      <c r="G6" s="101"/>
      <c r="H6" s="101"/>
      <c r="I6" s="101"/>
      <c r="J6" s="101"/>
      <c r="K6" s="101"/>
      <c r="L6" s="101"/>
      <c r="M6" s="101"/>
      <c r="N6" s="101"/>
    </row>
    <row r="7" spans="1:15" ht="10.5" customHeight="1" x14ac:dyDescent="0.25"/>
    <row r="8" spans="1:15" s="5" customFormat="1" ht="42" customHeight="1" x14ac:dyDescent="0.2">
      <c r="A8" s="92" t="s">
        <v>0</v>
      </c>
      <c r="B8" s="92" t="s">
        <v>3</v>
      </c>
      <c r="C8" s="92" t="s">
        <v>4</v>
      </c>
      <c r="D8" s="92"/>
      <c r="E8" s="107" t="s">
        <v>5</v>
      </c>
      <c r="F8" s="102" t="s">
        <v>11</v>
      </c>
      <c r="G8" s="104" t="s">
        <v>89</v>
      </c>
      <c r="H8" s="105"/>
      <c r="I8" s="106"/>
      <c r="J8" s="102" t="s">
        <v>12</v>
      </c>
      <c r="K8" s="104" t="s">
        <v>10</v>
      </c>
      <c r="L8" s="105"/>
      <c r="M8" s="106"/>
      <c r="N8" s="97" t="s">
        <v>15</v>
      </c>
      <c r="O8" s="98"/>
    </row>
    <row r="9" spans="1:15" s="5" customFormat="1" ht="40.5" customHeight="1" x14ac:dyDescent="0.2">
      <c r="A9" s="92"/>
      <c r="B9" s="92"/>
      <c r="C9" s="92"/>
      <c r="D9" s="92"/>
      <c r="E9" s="92"/>
      <c r="F9" s="103"/>
      <c r="G9" s="4" t="s">
        <v>90</v>
      </c>
      <c r="H9" s="7" t="s">
        <v>8</v>
      </c>
      <c r="I9" s="4" t="s">
        <v>9</v>
      </c>
      <c r="J9" s="103"/>
      <c r="K9" s="4" t="s">
        <v>13</v>
      </c>
      <c r="L9" s="4" t="s">
        <v>6</v>
      </c>
      <c r="M9" s="4" t="s">
        <v>14</v>
      </c>
      <c r="N9" s="99"/>
      <c r="O9" s="100"/>
    </row>
    <row r="10" spans="1:15" s="3" customFormat="1" ht="20.100000000000001" customHeight="1" x14ac:dyDescent="0.25">
      <c r="A10" s="9">
        <v>1</v>
      </c>
      <c r="B10" s="27" t="s">
        <v>28</v>
      </c>
      <c r="C10" s="37" t="s">
        <v>29</v>
      </c>
      <c r="D10" s="38" t="s">
        <v>30</v>
      </c>
      <c r="E10" s="41" t="s">
        <v>31</v>
      </c>
      <c r="F10" s="63">
        <v>7.5</v>
      </c>
      <c r="G10" s="63">
        <v>7.5</v>
      </c>
      <c r="H10" s="23"/>
      <c r="I10" s="14">
        <f>G10</f>
        <v>7.5</v>
      </c>
      <c r="J10" s="14">
        <v>7.5</v>
      </c>
      <c r="K10" s="20">
        <f xml:space="preserve"> ROUND((J10*7+I10*2+F10)/10,1)</f>
        <v>7.5</v>
      </c>
      <c r="L10" s="18" t="str">
        <f>IF(K10&gt;=8.5,"A",IF(K10&gt;=7,"B",IF(K10&gt;=5.5,"C",IF(K10&gt;=4,"D",IF(AND(K10&lt;4,K10&gt;=0),"F",IF(AND(F10="",I10="",J10=""),"I",IF(OR(F10&lt;&gt;"",I10&lt;&gt;"",J10&lt;&gt;""),"X","R")))))))</f>
        <v>B</v>
      </c>
      <c r="M10" s="19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20.100000000000001" customHeight="1" x14ac:dyDescent="0.25">
      <c r="A11" s="9">
        <v>2</v>
      </c>
      <c r="B11" s="28" t="s">
        <v>32</v>
      </c>
      <c r="C11" s="39" t="s">
        <v>33</v>
      </c>
      <c r="D11" s="40" t="s">
        <v>34</v>
      </c>
      <c r="E11" s="42" t="s">
        <v>35</v>
      </c>
      <c r="F11" s="63">
        <v>8.5</v>
      </c>
      <c r="G11" s="63">
        <v>8.5</v>
      </c>
      <c r="H11" s="23"/>
      <c r="I11" s="14">
        <f t="shared" ref="I11:I29" si="0">G11</f>
        <v>8.5</v>
      </c>
      <c r="J11" s="14">
        <v>10</v>
      </c>
      <c r="K11" s="20">
        <f t="shared" ref="K11:K29" si="1" xml:space="preserve"> ROUND((J11*7+I11*2+F11)/10,1)</f>
        <v>9.6</v>
      </c>
      <c r="L11" s="18" t="str">
        <f>IF(K11&gt;=8.5,"A",IF(K11&gt;=7,"B",IF(K11&gt;=5.5,"C",IF(K11&gt;=4,"D",IF(AND(K11&lt;4,K11&gt;=0),"F",IF(AND(F11="",I11="",J11=""),"I",IF(OR(F11&lt;&gt;"",I11&lt;&gt;"",J11&lt;&gt;""),"X","R")))))))</f>
        <v>A</v>
      </c>
      <c r="M11" s="19">
        <f>IF(L11="A",4,IF(L11="B",3,IF(L11="C",2,IF(L11="D",1,0))))</f>
        <v>4</v>
      </c>
      <c r="N11" s="8" t="str">
        <f>IF(L11="A","GIỎI",IF(L11="B","KHÁ",IF(L11="C","TB",IF(L11="D","TB YẾU","KÉM"))))</f>
        <v>GIỎI</v>
      </c>
      <c r="O11" s="2" t="str">
        <f>IF(OR(K11&lt;4,J11&lt;=2),"KHÔNG ĐẠT","ĐẠT")</f>
        <v>ĐẠT</v>
      </c>
    </row>
    <row r="12" spans="1:15" s="3" customFormat="1" ht="20.100000000000001" customHeight="1" x14ac:dyDescent="0.25">
      <c r="A12" s="9">
        <v>3</v>
      </c>
      <c r="B12" s="27" t="s">
        <v>36</v>
      </c>
      <c r="C12" s="37" t="s">
        <v>37</v>
      </c>
      <c r="D12" s="38" t="s">
        <v>38</v>
      </c>
      <c r="E12" s="41" t="s">
        <v>39</v>
      </c>
      <c r="F12" s="63">
        <v>8</v>
      </c>
      <c r="G12" s="63">
        <v>8</v>
      </c>
      <c r="H12" s="15"/>
      <c r="I12" s="14">
        <f t="shared" si="0"/>
        <v>8</v>
      </c>
      <c r="J12" s="14">
        <v>9</v>
      </c>
      <c r="K12" s="20">
        <f t="shared" si="1"/>
        <v>8.6999999999999993</v>
      </c>
      <c r="L12" s="18" t="str">
        <f>IF(K12&gt;=8.5,"A",IF(K12&gt;=7,"B",IF(K12&gt;=5.5,"C",IF(K12&gt;=4,"D",IF(AND(K12&lt;4,K12&gt;=0),"F",IF(AND(F12="",I12="",J12=""),"I",IF(OR(F12&lt;&gt;"",I12&lt;&gt;"",J12&lt;&gt;""),"X","R")))))))</f>
        <v>A</v>
      </c>
      <c r="M12" s="19">
        <f>IF(L12="A",4,IF(L12="B",3,IF(L12="C",2,IF(L12="D",1,0))))</f>
        <v>4</v>
      </c>
      <c r="N12" s="8" t="str">
        <f>IF(L12="A","GIỎI",IF(L12="B","KHÁ",IF(L12="C","TB",IF(L12="D","TB YẾU","KÉM"))))</f>
        <v>GIỎI</v>
      </c>
      <c r="O12" s="2" t="str">
        <f>IF(OR(K12&lt;4,J12&lt;=2),"KHÔNG ĐẠT","ĐẠT")</f>
        <v>ĐẠT</v>
      </c>
    </row>
    <row r="13" spans="1:15" s="3" customFormat="1" ht="20.100000000000001" customHeight="1" x14ac:dyDescent="0.25">
      <c r="A13" s="9">
        <v>4</v>
      </c>
      <c r="B13" s="27" t="s">
        <v>40</v>
      </c>
      <c r="C13" s="37" t="s">
        <v>41</v>
      </c>
      <c r="D13" s="38" t="s">
        <v>18</v>
      </c>
      <c r="E13" s="41" t="s">
        <v>42</v>
      </c>
      <c r="F13" s="63">
        <v>7.5</v>
      </c>
      <c r="G13" s="63">
        <v>7.5</v>
      </c>
      <c r="H13" s="23"/>
      <c r="I13" s="14">
        <f t="shared" si="0"/>
        <v>7.5</v>
      </c>
      <c r="J13" s="14">
        <v>8</v>
      </c>
      <c r="K13" s="20">
        <f t="shared" si="1"/>
        <v>7.9</v>
      </c>
      <c r="L13" s="18" t="str">
        <f>IF(K13&gt;=8.5,"A",IF(K13&gt;=7,"B",IF(K13&gt;=5.5,"C",IF(K13&gt;=4,"D",IF(AND(K13&lt;4,K13&gt;=0),"F",IF(AND(F13="",I13="",J13=""),"I",IF(OR(F13&lt;&gt;"",I13&lt;&gt;"",J13&lt;&gt;""),"X","R")))))))</f>
        <v>B</v>
      </c>
      <c r="M13" s="19">
        <f>IF(L13="A",4,IF(L13="B",3,IF(L13="C",2,IF(L13="D",1,0))))</f>
        <v>3</v>
      </c>
      <c r="N13" s="8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1:15" s="3" customFormat="1" ht="20.100000000000001" customHeight="1" x14ac:dyDescent="0.25">
      <c r="A14" s="9">
        <v>5</v>
      </c>
      <c r="B14" s="28" t="s">
        <v>43</v>
      </c>
      <c r="C14" s="39" t="s">
        <v>44</v>
      </c>
      <c r="D14" s="40" t="s">
        <v>16</v>
      </c>
      <c r="E14" s="42" t="s">
        <v>45</v>
      </c>
      <c r="F14" s="63">
        <v>8.5</v>
      </c>
      <c r="G14" s="63">
        <v>8.5</v>
      </c>
      <c r="H14" s="23"/>
      <c r="I14" s="14">
        <f t="shared" si="0"/>
        <v>8.5</v>
      </c>
      <c r="J14" s="14">
        <v>8</v>
      </c>
      <c r="K14" s="20">
        <f t="shared" si="1"/>
        <v>8.1999999999999993</v>
      </c>
      <c r="L14" s="18" t="str">
        <f>IF(K14&gt;=8.5,"A",IF(K14&gt;=7,"B",IF(K14&gt;=5.5,"C",IF(K14&gt;=4,"D",IF(AND(K14&lt;4,K14&gt;=0),"F",IF(AND(F14="",I14="",J14=""),"I",IF(OR(F14&lt;&gt;"",I14&lt;&gt;"",J14&lt;&gt;""),"X","R")))))))</f>
        <v>B</v>
      </c>
      <c r="M14" s="19">
        <f>IF(L14="A",4,IF(L14="B",3,IF(L14="C",2,IF(L14="D",1,0))))</f>
        <v>3</v>
      </c>
      <c r="N14" s="8" t="str">
        <f>IF(L14="A","GIỎI",IF(L14="B","KHÁ",IF(L14="C","TB",IF(L14="D","TB YẾU","KÉM"))))</f>
        <v>KHÁ</v>
      </c>
      <c r="O14" s="2" t="str">
        <f>IF(OR(K14&lt;4,J14&lt;=2),"KHÔNG ĐẠT","ĐẠT")</f>
        <v>ĐẠT</v>
      </c>
    </row>
    <row r="15" spans="1:15" s="3" customFormat="1" ht="20.100000000000001" customHeight="1" x14ac:dyDescent="0.25">
      <c r="A15" s="9">
        <v>6</v>
      </c>
      <c r="B15" s="43" t="s">
        <v>46</v>
      </c>
      <c r="C15" s="44" t="s">
        <v>47</v>
      </c>
      <c r="D15" s="45" t="s">
        <v>48</v>
      </c>
      <c r="E15" s="46" t="s">
        <v>26</v>
      </c>
      <c r="F15" s="63">
        <v>7.5</v>
      </c>
      <c r="G15" s="63">
        <v>7.5</v>
      </c>
      <c r="H15" s="14"/>
      <c r="I15" s="14">
        <f t="shared" si="0"/>
        <v>7.5</v>
      </c>
      <c r="J15" s="24">
        <v>7</v>
      </c>
      <c r="K15" s="20">
        <f t="shared" si="1"/>
        <v>7.2</v>
      </c>
      <c r="L15" s="18" t="str">
        <f t="shared" ref="L15:L29" si="2">IF(K15&gt;=8.5,"A",IF(K15&gt;=7,"B",IF(K15&gt;=5.5,"C",IF(K15&gt;=4,"D",IF(AND(K15&lt;4,K15&gt;=0),"F",IF(AND(F15="",I15="",J15=""),"I",IF(OR(F15&lt;&gt;"",I15&lt;&gt;"",J15&lt;&gt;""),"X","R")))))))</f>
        <v>B</v>
      </c>
      <c r="M15" s="19">
        <f t="shared" ref="M15:M29" si="3">IF(L15="A",4,IF(L15="B",3,IF(L15="C",2,IF(L15="D",1,0))))</f>
        <v>3</v>
      </c>
      <c r="N15" s="8" t="str">
        <f t="shared" ref="N15:N29" si="4">IF(L15="A","GIỎI",IF(L15="B","KHÁ",IF(L15="C","TB",IF(L15="D","TB YẾU","KÉM"))))</f>
        <v>KHÁ</v>
      </c>
      <c r="O15" s="2" t="str">
        <f t="shared" ref="O15:O29" si="5">IF(OR(K15&lt;4,J15&lt;=2),"KHÔNG ĐẠT","ĐẠT")</f>
        <v>ĐẠT</v>
      </c>
    </row>
    <row r="16" spans="1:15" s="3" customFormat="1" ht="20.100000000000001" customHeight="1" x14ac:dyDescent="0.25">
      <c r="A16" s="9">
        <v>7</v>
      </c>
      <c r="B16" s="28" t="s">
        <v>49</v>
      </c>
      <c r="C16" s="39" t="s">
        <v>50</v>
      </c>
      <c r="D16" s="40" t="s">
        <v>48</v>
      </c>
      <c r="E16" s="42" t="s">
        <v>23</v>
      </c>
      <c r="F16" s="63">
        <v>7.5</v>
      </c>
      <c r="G16" s="63">
        <v>7.5</v>
      </c>
      <c r="H16" s="23"/>
      <c r="I16" s="14">
        <f t="shared" si="0"/>
        <v>7.5</v>
      </c>
      <c r="J16" s="14">
        <v>3</v>
      </c>
      <c r="K16" s="20">
        <f t="shared" si="1"/>
        <v>4.4000000000000004</v>
      </c>
      <c r="L16" s="18" t="str">
        <f t="shared" si="2"/>
        <v>D</v>
      </c>
      <c r="M16" s="19">
        <f t="shared" si="3"/>
        <v>1</v>
      </c>
      <c r="N16" s="8" t="str">
        <f t="shared" si="4"/>
        <v>TB YẾU</v>
      </c>
      <c r="O16" s="2" t="str">
        <f t="shared" si="5"/>
        <v>ĐẠT</v>
      </c>
    </row>
    <row r="17" spans="1:15" s="3" customFormat="1" ht="20.100000000000001" customHeight="1" x14ac:dyDescent="0.25">
      <c r="A17" s="9">
        <v>8</v>
      </c>
      <c r="B17" s="28" t="s">
        <v>51</v>
      </c>
      <c r="C17" s="39" t="s">
        <v>19</v>
      </c>
      <c r="D17" s="40" t="s">
        <v>52</v>
      </c>
      <c r="E17" s="42" t="s">
        <v>53</v>
      </c>
      <c r="F17" s="63">
        <v>8</v>
      </c>
      <c r="G17" s="63">
        <v>8</v>
      </c>
      <c r="H17" s="23"/>
      <c r="I17" s="14">
        <f t="shared" si="0"/>
        <v>8</v>
      </c>
      <c r="J17" s="14">
        <v>7</v>
      </c>
      <c r="K17" s="20">
        <f t="shared" si="1"/>
        <v>7.3</v>
      </c>
      <c r="L17" s="18" t="str">
        <f t="shared" si="2"/>
        <v>B</v>
      </c>
      <c r="M17" s="19">
        <f t="shared" si="3"/>
        <v>3</v>
      </c>
      <c r="N17" s="8" t="str">
        <f t="shared" si="4"/>
        <v>KHÁ</v>
      </c>
      <c r="O17" s="2" t="str">
        <f t="shared" si="5"/>
        <v>ĐẠT</v>
      </c>
    </row>
    <row r="18" spans="1:15" s="3" customFormat="1" ht="20.100000000000001" customHeight="1" x14ac:dyDescent="0.25">
      <c r="A18" s="9">
        <v>9</v>
      </c>
      <c r="B18" s="28" t="s">
        <v>54</v>
      </c>
      <c r="C18" s="39" t="s">
        <v>55</v>
      </c>
      <c r="D18" s="40" t="s">
        <v>52</v>
      </c>
      <c r="E18" s="42" t="s">
        <v>56</v>
      </c>
      <c r="F18" s="63">
        <v>7</v>
      </c>
      <c r="G18" s="63">
        <v>7</v>
      </c>
      <c r="H18" s="23"/>
      <c r="I18" s="14">
        <f t="shared" si="0"/>
        <v>7</v>
      </c>
      <c r="J18" s="14">
        <v>7</v>
      </c>
      <c r="K18" s="20">
        <f t="shared" si="1"/>
        <v>7</v>
      </c>
      <c r="L18" s="18" t="str">
        <f t="shared" si="2"/>
        <v>B</v>
      </c>
      <c r="M18" s="19">
        <f t="shared" si="3"/>
        <v>3</v>
      </c>
      <c r="N18" s="8" t="str">
        <f t="shared" si="4"/>
        <v>KHÁ</v>
      </c>
      <c r="O18" s="2" t="str">
        <f t="shared" si="5"/>
        <v>ĐẠT</v>
      </c>
    </row>
    <row r="19" spans="1:15" s="3" customFormat="1" ht="20.100000000000001" customHeight="1" x14ac:dyDescent="0.25">
      <c r="A19" s="9">
        <v>10</v>
      </c>
      <c r="B19" s="27" t="s">
        <v>57</v>
      </c>
      <c r="C19" s="37" t="s">
        <v>58</v>
      </c>
      <c r="D19" s="38" t="s">
        <v>59</v>
      </c>
      <c r="E19" s="41" t="s">
        <v>60</v>
      </c>
      <c r="F19" s="63">
        <v>8</v>
      </c>
      <c r="G19" s="63">
        <v>8</v>
      </c>
      <c r="H19" s="23"/>
      <c r="I19" s="14">
        <f t="shared" si="0"/>
        <v>8</v>
      </c>
      <c r="J19" s="14">
        <v>7</v>
      </c>
      <c r="K19" s="20">
        <f t="shared" si="1"/>
        <v>7.3</v>
      </c>
      <c r="L19" s="18" t="str">
        <f t="shared" si="2"/>
        <v>B</v>
      </c>
      <c r="M19" s="19">
        <f t="shared" si="3"/>
        <v>3</v>
      </c>
      <c r="N19" s="8" t="str">
        <f t="shared" si="4"/>
        <v>KHÁ</v>
      </c>
      <c r="O19" s="2" t="str">
        <f t="shared" si="5"/>
        <v>ĐẠT</v>
      </c>
    </row>
    <row r="20" spans="1:15" s="3" customFormat="1" ht="20.100000000000001" customHeight="1" x14ac:dyDescent="0.25">
      <c r="A20" s="9">
        <v>11</v>
      </c>
      <c r="B20" s="28" t="s">
        <v>61</v>
      </c>
      <c r="C20" s="39" t="s">
        <v>25</v>
      </c>
      <c r="D20" s="40" t="s">
        <v>62</v>
      </c>
      <c r="E20" s="42" t="s">
        <v>63</v>
      </c>
      <c r="F20" s="63">
        <v>8</v>
      </c>
      <c r="G20" s="63">
        <v>8</v>
      </c>
      <c r="H20" s="21"/>
      <c r="I20" s="14">
        <f t="shared" si="0"/>
        <v>8</v>
      </c>
      <c r="J20" s="14">
        <v>7</v>
      </c>
      <c r="K20" s="20">
        <f t="shared" si="1"/>
        <v>7.3</v>
      </c>
      <c r="L20" s="18" t="str">
        <f t="shared" si="2"/>
        <v>B</v>
      </c>
      <c r="M20" s="19">
        <f t="shared" si="3"/>
        <v>3</v>
      </c>
      <c r="N20" s="8" t="str">
        <f t="shared" si="4"/>
        <v>KHÁ</v>
      </c>
      <c r="O20" s="2" t="str">
        <f t="shared" si="5"/>
        <v>ĐẠT</v>
      </c>
    </row>
    <row r="21" spans="1:15" s="3" customFormat="1" ht="20.100000000000001" customHeight="1" x14ac:dyDescent="0.25">
      <c r="A21" s="9">
        <v>12</v>
      </c>
      <c r="B21" s="27" t="s">
        <v>64</v>
      </c>
      <c r="C21" s="37" t="s">
        <v>65</v>
      </c>
      <c r="D21" s="38" t="s">
        <v>66</v>
      </c>
      <c r="E21" s="41" t="s">
        <v>67</v>
      </c>
      <c r="F21" s="63">
        <v>7.5</v>
      </c>
      <c r="G21" s="63">
        <v>7.5</v>
      </c>
      <c r="H21" s="21"/>
      <c r="I21" s="14">
        <f t="shared" si="0"/>
        <v>7.5</v>
      </c>
      <c r="J21" s="24">
        <v>0</v>
      </c>
      <c r="K21" s="20">
        <f t="shared" si="1"/>
        <v>2.2999999999999998</v>
      </c>
      <c r="L21" s="18" t="str">
        <f t="shared" si="2"/>
        <v>F</v>
      </c>
      <c r="M21" s="19">
        <f t="shared" si="3"/>
        <v>0</v>
      </c>
      <c r="N21" s="8" t="str">
        <f t="shared" si="4"/>
        <v>KÉM</v>
      </c>
      <c r="O21" s="2" t="str">
        <f t="shared" si="5"/>
        <v>KHÔNG ĐẠT</v>
      </c>
    </row>
    <row r="22" spans="1:15" s="62" customFormat="1" ht="20.100000000000001" customHeight="1" x14ac:dyDescent="0.25">
      <c r="A22" s="48">
        <v>13</v>
      </c>
      <c r="B22" s="49" t="s">
        <v>100</v>
      </c>
      <c r="C22" s="50" t="s">
        <v>101</v>
      </c>
      <c r="D22" s="51" t="s">
        <v>102</v>
      </c>
      <c r="E22" s="52" t="s">
        <v>103</v>
      </c>
      <c r="F22" s="89">
        <v>0</v>
      </c>
      <c r="G22" s="90">
        <v>0</v>
      </c>
      <c r="H22" s="55"/>
      <c r="I22" s="56">
        <f t="shared" si="0"/>
        <v>0</v>
      </c>
      <c r="J22" s="56">
        <v>0</v>
      </c>
      <c r="K22" s="57">
        <f t="shared" si="1"/>
        <v>0</v>
      </c>
      <c r="L22" s="58" t="str">
        <f t="shared" si="2"/>
        <v>F</v>
      </c>
      <c r="M22" s="59">
        <f t="shared" si="3"/>
        <v>0</v>
      </c>
      <c r="N22" s="60" t="str">
        <f t="shared" si="4"/>
        <v>KÉM</v>
      </c>
      <c r="O22" s="61" t="str">
        <f t="shared" si="5"/>
        <v>KHÔNG ĐẠT</v>
      </c>
    </row>
    <row r="23" spans="1:15" s="3" customFormat="1" ht="20.100000000000001" customHeight="1" x14ac:dyDescent="0.25">
      <c r="A23" s="9">
        <v>14</v>
      </c>
      <c r="B23" s="28" t="s">
        <v>68</v>
      </c>
      <c r="C23" s="39" t="s">
        <v>41</v>
      </c>
      <c r="D23" s="40" t="s">
        <v>17</v>
      </c>
      <c r="E23" s="42" t="s">
        <v>69</v>
      </c>
      <c r="F23" s="63">
        <v>9</v>
      </c>
      <c r="G23" s="63">
        <v>9</v>
      </c>
      <c r="H23" s="23"/>
      <c r="I23" s="14">
        <f t="shared" si="0"/>
        <v>9</v>
      </c>
      <c r="J23" s="14">
        <v>10</v>
      </c>
      <c r="K23" s="20">
        <f t="shared" si="1"/>
        <v>9.6999999999999993</v>
      </c>
      <c r="L23" s="18" t="str">
        <f t="shared" si="2"/>
        <v>A</v>
      </c>
      <c r="M23" s="19">
        <f t="shared" si="3"/>
        <v>4</v>
      </c>
      <c r="N23" s="8" t="str">
        <f t="shared" si="4"/>
        <v>GIỎI</v>
      </c>
      <c r="O23" s="2" t="str">
        <f t="shared" si="5"/>
        <v>ĐẠT</v>
      </c>
    </row>
    <row r="24" spans="1:15" s="36" customFormat="1" ht="20.100000000000001" customHeight="1" x14ac:dyDescent="0.25">
      <c r="A24" s="30">
        <v>15</v>
      </c>
      <c r="B24" s="27" t="s">
        <v>70</v>
      </c>
      <c r="C24" s="37" t="s">
        <v>71</v>
      </c>
      <c r="D24" s="38" t="s">
        <v>72</v>
      </c>
      <c r="E24" s="41" t="s">
        <v>73</v>
      </c>
      <c r="F24" s="63">
        <v>7</v>
      </c>
      <c r="G24" s="63">
        <v>7</v>
      </c>
      <c r="H24" s="23"/>
      <c r="I24" s="14">
        <f t="shared" si="0"/>
        <v>7</v>
      </c>
      <c r="J24" s="29">
        <v>8</v>
      </c>
      <c r="K24" s="31">
        <f xml:space="preserve"> ROUND((J24*6+I24*3+F24)/10,1)</f>
        <v>7.6</v>
      </c>
      <c r="L24" s="32" t="str">
        <f t="shared" si="2"/>
        <v>B</v>
      </c>
      <c r="M24" s="33">
        <f t="shared" si="3"/>
        <v>3</v>
      </c>
      <c r="N24" s="34" t="str">
        <f t="shared" si="4"/>
        <v>KHÁ</v>
      </c>
      <c r="O24" s="35" t="str">
        <f t="shared" si="5"/>
        <v>ĐẠT</v>
      </c>
    </row>
    <row r="25" spans="1:15" s="3" customFormat="1" ht="20.100000000000001" customHeight="1" x14ac:dyDescent="0.25">
      <c r="A25" s="9">
        <v>16</v>
      </c>
      <c r="B25" s="27" t="s">
        <v>74</v>
      </c>
      <c r="C25" s="37" t="s">
        <v>24</v>
      </c>
      <c r="D25" s="38" t="s">
        <v>75</v>
      </c>
      <c r="E25" s="41" t="s">
        <v>76</v>
      </c>
      <c r="F25" s="63">
        <v>7.5</v>
      </c>
      <c r="G25" s="63">
        <v>7.5</v>
      </c>
      <c r="H25" s="15"/>
      <c r="I25" s="14">
        <f t="shared" si="0"/>
        <v>7.5</v>
      </c>
      <c r="J25" s="14">
        <v>8</v>
      </c>
      <c r="K25" s="20">
        <f t="shared" si="1"/>
        <v>7.9</v>
      </c>
      <c r="L25" s="18" t="str">
        <f t="shared" si="2"/>
        <v>B</v>
      </c>
      <c r="M25" s="19">
        <f t="shared" si="3"/>
        <v>3</v>
      </c>
      <c r="N25" s="8" t="str">
        <f t="shared" si="4"/>
        <v>KHÁ</v>
      </c>
      <c r="O25" s="2" t="str">
        <f t="shared" si="5"/>
        <v>ĐẠT</v>
      </c>
    </row>
    <row r="26" spans="1:15" s="3" customFormat="1" ht="20.100000000000001" customHeight="1" x14ac:dyDescent="0.25">
      <c r="A26" s="9">
        <v>17</v>
      </c>
      <c r="B26" s="28" t="s">
        <v>77</v>
      </c>
      <c r="C26" s="39" t="s">
        <v>20</v>
      </c>
      <c r="D26" s="40" t="s">
        <v>75</v>
      </c>
      <c r="E26" s="42" t="s">
        <v>78</v>
      </c>
      <c r="F26" s="63">
        <v>7.5</v>
      </c>
      <c r="G26" s="63">
        <v>7.5</v>
      </c>
      <c r="H26" s="23"/>
      <c r="I26" s="14">
        <f t="shared" si="0"/>
        <v>7.5</v>
      </c>
      <c r="J26" s="14">
        <v>7.5</v>
      </c>
      <c r="K26" s="20">
        <f t="shared" si="1"/>
        <v>7.5</v>
      </c>
      <c r="L26" s="18" t="str">
        <f t="shared" si="2"/>
        <v>B</v>
      </c>
      <c r="M26" s="19">
        <f t="shared" si="3"/>
        <v>3</v>
      </c>
      <c r="N26" s="8" t="str">
        <f t="shared" si="4"/>
        <v>KHÁ</v>
      </c>
      <c r="O26" s="2" t="str">
        <f t="shared" si="5"/>
        <v>ĐẠT</v>
      </c>
    </row>
    <row r="27" spans="1:15" s="3" customFormat="1" ht="20.100000000000001" customHeight="1" x14ac:dyDescent="0.25">
      <c r="A27" s="9">
        <v>18</v>
      </c>
      <c r="B27" s="27" t="s">
        <v>79</v>
      </c>
      <c r="C27" s="37" t="s">
        <v>20</v>
      </c>
      <c r="D27" s="38" t="s">
        <v>75</v>
      </c>
      <c r="E27" s="41" t="s">
        <v>80</v>
      </c>
      <c r="F27" s="63">
        <v>8</v>
      </c>
      <c r="G27" s="63">
        <v>8</v>
      </c>
      <c r="H27" s="23"/>
      <c r="I27" s="14">
        <f t="shared" si="0"/>
        <v>8</v>
      </c>
      <c r="J27" s="14">
        <v>3</v>
      </c>
      <c r="K27" s="20">
        <f t="shared" si="1"/>
        <v>4.5</v>
      </c>
      <c r="L27" s="18" t="str">
        <f t="shared" si="2"/>
        <v>D</v>
      </c>
      <c r="M27" s="19">
        <f t="shared" si="3"/>
        <v>1</v>
      </c>
      <c r="N27" s="8" t="str">
        <f t="shared" si="4"/>
        <v>TB YẾU</v>
      </c>
      <c r="O27" s="2" t="str">
        <f t="shared" si="5"/>
        <v>ĐẠT</v>
      </c>
    </row>
    <row r="28" spans="1:15" s="3" customFormat="1" ht="20.100000000000001" customHeight="1" x14ac:dyDescent="0.25">
      <c r="A28" s="9">
        <v>19</v>
      </c>
      <c r="B28" s="27" t="s">
        <v>81</v>
      </c>
      <c r="C28" s="37" t="s">
        <v>19</v>
      </c>
      <c r="D28" s="38" t="s">
        <v>82</v>
      </c>
      <c r="E28" s="41" t="s">
        <v>83</v>
      </c>
      <c r="F28" s="63">
        <v>8.5</v>
      </c>
      <c r="G28" s="63">
        <v>8.5</v>
      </c>
      <c r="H28" s="23"/>
      <c r="I28" s="14">
        <f t="shared" si="0"/>
        <v>8.5</v>
      </c>
      <c r="J28" s="14">
        <v>7</v>
      </c>
      <c r="K28" s="20">
        <f t="shared" si="1"/>
        <v>7.5</v>
      </c>
      <c r="L28" s="18" t="str">
        <f t="shared" si="2"/>
        <v>B</v>
      </c>
      <c r="M28" s="19">
        <f t="shared" si="3"/>
        <v>3</v>
      </c>
      <c r="N28" s="8" t="str">
        <f t="shared" si="4"/>
        <v>KHÁ</v>
      </c>
      <c r="O28" s="2" t="str">
        <f t="shared" si="5"/>
        <v>ĐẠT</v>
      </c>
    </row>
    <row r="29" spans="1:15" s="3" customFormat="1" ht="20.100000000000001" customHeight="1" x14ac:dyDescent="0.25">
      <c r="A29" s="9">
        <v>20</v>
      </c>
      <c r="B29" s="27" t="s">
        <v>84</v>
      </c>
      <c r="C29" s="37" t="s">
        <v>85</v>
      </c>
      <c r="D29" s="38" t="s">
        <v>86</v>
      </c>
      <c r="E29" s="41" t="s">
        <v>87</v>
      </c>
      <c r="F29" s="63">
        <v>7.5</v>
      </c>
      <c r="G29" s="63">
        <v>7.5</v>
      </c>
      <c r="H29" s="23"/>
      <c r="I29" s="14">
        <f t="shared" si="0"/>
        <v>7.5</v>
      </c>
      <c r="J29" s="14">
        <v>4</v>
      </c>
      <c r="K29" s="20">
        <f t="shared" si="1"/>
        <v>5.0999999999999996</v>
      </c>
      <c r="L29" s="18" t="str">
        <f t="shared" si="2"/>
        <v>D</v>
      </c>
      <c r="M29" s="19">
        <f t="shared" si="3"/>
        <v>1</v>
      </c>
      <c r="N29" s="8" t="str">
        <f t="shared" si="4"/>
        <v>TB YẾU</v>
      </c>
      <c r="O29" s="2" t="str">
        <f t="shared" si="5"/>
        <v>ĐẠT</v>
      </c>
    </row>
    <row r="30" spans="1:15" x14ac:dyDescent="0.25">
      <c r="B30" s="108" t="s">
        <v>107</v>
      </c>
      <c r="C30" s="108"/>
      <c r="D30" s="108"/>
      <c r="E30" s="108"/>
      <c r="F30" s="16"/>
      <c r="G30" s="17"/>
      <c r="H30" s="17"/>
      <c r="I30" s="17"/>
      <c r="J30" s="17"/>
    </row>
    <row r="31" spans="1:15" x14ac:dyDescent="0.25">
      <c r="B31" s="93" t="s">
        <v>91</v>
      </c>
      <c r="C31" s="93"/>
      <c r="D31" s="93"/>
      <c r="E31" s="93" t="s">
        <v>21</v>
      </c>
      <c r="F31" s="93"/>
      <c r="G31" s="93"/>
      <c r="H31" s="93"/>
      <c r="I31" s="94" t="s">
        <v>22</v>
      </c>
      <c r="J31" s="94"/>
      <c r="K31" s="94"/>
      <c r="L31" s="25"/>
      <c r="M31" s="94" t="s">
        <v>93</v>
      </c>
      <c r="N31" s="94"/>
      <c r="O31" s="94"/>
    </row>
    <row r="32" spans="1:15" x14ac:dyDescent="0.25">
      <c r="B32" s="10"/>
      <c r="C32" s="10"/>
      <c r="D32" s="10"/>
      <c r="E32" s="10"/>
      <c r="F32" s="12"/>
      <c r="G32" s="10"/>
      <c r="H32" s="10"/>
      <c r="I32" s="10"/>
      <c r="J32" s="10"/>
      <c r="K32" s="10"/>
      <c r="L32" s="11"/>
      <c r="M32" s="11"/>
    </row>
    <row r="33" spans="2:16" x14ac:dyDescent="0.25">
      <c r="B33" s="10"/>
      <c r="C33" s="10"/>
      <c r="D33" s="10"/>
      <c r="E33" s="10"/>
      <c r="F33" s="12"/>
      <c r="G33" s="10"/>
      <c r="H33" s="10"/>
      <c r="I33" s="10"/>
      <c r="J33" s="10"/>
      <c r="K33" s="10"/>
      <c r="L33" s="11"/>
      <c r="M33" s="11"/>
    </row>
    <row r="34" spans="2:16" x14ac:dyDescent="0.25">
      <c r="B34" s="10"/>
      <c r="C34" s="10"/>
      <c r="D34" s="10"/>
      <c r="E34" s="10"/>
      <c r="F34" s="12"/>
      <c r="G34" s="10"/>
      <c r="H34" s="10"/>
      <c r="I34" s="10"/>
      <c r="J34" s="10"/>
      <c r="K34" s="10"/>
      <c r="L34" s="11"/>
      <c r="M34" s="11"/>
    </row>
    <row r="35" spans="2:16" x14ac:dyDescent="0.25">
      <c r="B35" s="93" t="s">
        <v>92</v>
      </c>
      <c r="C35" s="93"/>
      <c r="D35" s="93"/>
      <c r="E35" s="93" t="s">
        <v>97</v>
      </c>
      <c r="F35" s="93"/>
      <c r="G35" s="93"/>
      <c r="H35" s="93"/>
      <c r="I35" s="93" t="s">
        <v>96</v>
      </c>
      <c r="J35" s="93"/>
      <c r="K35" s="93"/>
      <c r="L35" s="25"/>
      <c r="M35" s="94" t="s">
        <v>98</v>
      </c>
      <c r="N35" s="94"/>
      <c r="O35" s="94"/>
    </row>
    <row r="36" spans="2:16" x14ac:dyDescent="0.25">
      <c r="B36" s="93"/>
      <c r="C36" s="93"/>
      <c r="D36" s="93"/>
      <c r="E36" s="10"/>
      <c r="F36" s="12"/>
      <c r="G36" s="26"/>
      <c r="H36" s="26"/>
      <c r="I36" s="26"/>
      <c r="J36" s="26"/>
      <c r="K36" s="10"/>
      <c r="L36" s="94"/>
      <c r="M36" s="94"/>
      <c r="N36" s="94"/>
      <c r="O36" s="25"/>
      <c r="P36" s="25"/>
    </row>
    <row r="37" spans="2:16" x14ac:dyDescent="0.25">
      <c r="B37" s="10"/>
      <c r="C37" s="10"/>
      <c r="D37" s="10"/>
      <c r="E37" s="10"/>
      <c r="F37" s="12"/>
      <c r="G37" s="10"/>
      <c r="H37" s="10"/>
      <c r="I37" s="10"/>
      <c r="J37" s="10"/>
      <c r="K37" s="10"/>
      <c r="L37" s="11"/>
      <c r="M37" s="11"/>
    </row>
  </sheetData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30:E30"/>
    <mergeCell ref="B31:D31"/>
    <mergeCell ref="E31:H31"/>
    <mergeCell ref="I31:K31"/>
    <mergeCell ref="M31:O31"/>
    <mergeCell ref="B35:D35"/>
    <mergeCell ref="E35:H35"/>
    <mergeCell ref="I35:K35"/>
    <mergeCell ref="M35:O35"/>
    <mergeCell ref="B36:D36"/>
    <mergeCell ref="L36:N36"/>
  </mergeCells>
  <pageMargins left="0.17" right="0.1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1"/>
  <sheetViews>
    <sheetView workbookViewId="0">
      <selection activeCell="G16" sqref="G16"/>
    </sheetView>
  </sheetViews>
  <sheetFormatPr defaultRowHeight="15.75" x14ac:dyDescent="0.25"/>
  <cols>
    <col min="1" max="1" width="4.5703125" style="1" bestFit="1" customWidth="1"/>
    <col min="2" max="2" width="11.42578125" style="1" customWidth="1"/>
    <col min="3" max="3" width="17.28515625" style="1" customWidth="1"/>
    <col min="4" max="4" width="7.140625" style="1" customWidth="1"/>
    <col min="5" max="5" width="12.42578125" style="1" customWidth="1"/>
    <col min="6" max="6" width="9.7109375" style="13" customWidth="1"/>
    <col min="7" max="7" width="6.5703125" style="1" customWidth="1"/>
    <col min="8" max="8" width="6.2851562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7.7109375" style="65" customWidth="1"/>
    <col min="15" max="15" width="13.28515625" style="65" customWidth="1"/>
    <col min="16" max="16384" width="9.140625" style="1"/>
  </cols>
  <sheetData>
    <row r="1" spans="1:15" x14ac:dyDescent="0.25">
      <c r="A1" s="95" t="s">
        <v>1</v>
      </c>
      <c r="B1" s="95"/>
      <c r="C1" s="95"/>
      <c r="D1" s="95"/>
      <c r="E1" s="93" t="s">
        <v>7</v>
      </c>
      <c r="F1" s="93"/>
      <c r="G1" s="93"/>
      <c r="H1" s="93"/>
      <c r="I1" s="93"/>
      <c r="J1" s="93"/>
      <c r="K1" s="93"/>
      <c r="L1" s="93"/>
      <c r="M1" s="93"/>
      <c r="N1" s="93"/>
    </row>
    <row r="2" spans="1:15" ht="19.5" customHeight="1" x14ac:dyDescent="0.25">
      <c r="A2" s="96" t="s">
        <v>2</v>
      </c>
      <c r="B2" s="96"/>
      <c r="C2" s="96"/>
      <c r="D2" s="96"/>
      <c r="E2" s="93" t="s">
        <v>27</v>
      </c>
      <c r="F2" s="93"/>
      <c r="G2" s="93"/>
      <c r="H2" s="93"/>
      <c r="I2" s="93"/>
      <c r="J2" s="93"/>
      <c r="K2" s="93"/>
      <c r="L2" s="93"/>
      <c r="M2" s="93"/>
      <c r="N2" s="93"/>
    </row>
    <row r="3" spans="1:15" ht="20.25" customHeight="1" x14ac:dyDescent="0.25">
      <c r="E3" s="91" t="s">
        <v>88</v>
      </c>
      <c r="F3" s="91"/>
      <c r="G3" s="91"/>
      <c r="H3" s="91"/>
      <c r="I3" s="91"/>
      <c r="J3" s="91"/>
      <c r="K3" s="91"/>
      <c r="L3" s="91"/>
      <c r="M3" s="91"/>
      <c r="N3" s="91"/>
    </row>
    <row r="4" spans="1:15" ht="18.75" customHeight="1" x14ac:dyDescent="0.25">
      <c r="E4" s="93" t="s">
        <v>121</v>
      </c>
      <c r="F4" s="93"/>
      <c r="G4" s="93"/>
      <c r="H4" s="93"/>
      <c r="I4" s="93"/>
      <c r="J4" s="93"/>
      <c r="K4" s="93"/>
      <c r="L4" s="93"/>
      <c r="M4" s="93"/>
      <c r="N4" s="93"/>
    </row>
    <row r="5" spans="1:15" ht="18.75" customHeight="1" x14ac:dyDescent="0.25">
      <c r="E5" s="101" t="s">
        <v>117</v>
      </c>
      <c r="F5" s="101"/>
      <c r="G5" s="101"/>
      <c r="H5" s="101"/>
      <c r="I5" s="101"/>
      <c r="J5" s="101"/>
      <c r="K5" s="101"/>
      <c r="L5" s="101"/>
      <c r="M5" s="101"/>
      <c r="N5" s="101"/>
    </row>
    <row r="6" spans="1:15" ht="15.75" customHeight="1" x14ac:dyDescent="0.25">
      <c r="E6" s="101" t="s">
        <v>118</v>
      </c>
      <c r="F6" s="101"/>
      <c r="G6" s="101"/>
      <c r="H6" s="101"/>
      <c r="I6" s="101"/>
      <c r="J6" s="101"/>
      <c r="K6" s="101"/>
      <c r="L6" s="101"/>
      <c r="M6" s="101"/>
      <c r="N6" s="101"/>
    </row>
    <row r="7" spans="1:15" ht="10.5" customHeight="1" x14ac:dyDescent="0.25"/>
    <row r="8" spans="1:15" s="5" customFormat="1" ht="42" customHeight="1" x14ac:dyDescent="0.2">
      <c r="A8" s="92" t="s">
        <v>0</v>
      </c>
      <c r="B8" s="92" t="s">
        <v>3</v>
      </c>
      <c r="C8" s="92" t="s">
        <v>4</v>
      </c>
      <c r="D8" s="92"/>
      <c r="E8" s="107" t="s">
        <v>5</v>
      </c>
      <c r="F8" s="102" t="s">
        <v>119</v>
      </c>
      <c r="G8" s="104" t="s">
        <v>89</v>
      </c>
      <c r="H8" s="105"/>
      <c r="I8" s="106"/>
      <c r="J8" s="102" t="s">
        <v>12</v>
      </c>
      <c r="K8" s="104" t="s">
        <v>10</v>
      </c>
      <c r="L8" s="105"/>
      <c r="M8" s="106"/>
      <c r="N8" s="97" t="s">
        <v>15</v>
      </c>
      <c r="O8" s="98"/>
    </row>
    <row r="9" spans="1:15" s="5" customFormat="1" ht="40.5" customHeight="1" x14ac:dyDescent="0.2">
      <c r="A9" s="92"/>
      <c r="B9" s="92"/>
      <c r="C9" s="92"/>
      <c r="D9" s="92"/>
      <c r="E9" s="92"/>
      <c r="F9" s="103"/>
      <c r="G9" s="4" t="s">
        <v>90</v>
      </c>
      <c r="H9" s="7" t="s">
        <v>8</v>
      </c>
      <c r="I9" s="4" t="s">
        <v>9</v>
      </c>
      <c r="J9" s="103"/>
      <c r="K9" s="4" t="s">
        <v>13</v>
      </c>
      <c r="L9" s="4" t="s">
        <v>6</v>
      </c>
      <c r="M9" s="4" t="s">
        <v>14</v>
      </c>
      <c r="N9" s="99"/>
      <c r="O9" s="100"/>
    </row>
    <row r="10" spans="1:15" s="76" customFormat="1" ht="20.100000000000001" customHeight="1" x14ac:dyDescent="0.2">
      <c r="A10" s="66">
        <v>1</v>
      </c>
      <c r="B10" s="67" t="s">
        <v>46</v>
      </c>
      <c r="C10" s="68" t="s">
        <v>47</v>
      </c>
      <c r="D10" s="69" t="s">
        <v>48</v>
      </c>
      <c r="E10" s="70">
        <v>34214</v>
      </c>
      <c r="F10" s="71">
        <v>7</v>
      </c>
      <c r="G10" s="72">
        <v>4</v>
      </c>
      <c r="H10" s="29"/>
      <c r="I10" s="14">
        <f>G10</f>
        <v>4</v>
      </c>
      <c r="J10" s="14">
        <v>1.5</v>
      </c>
      <c r="K10" s="73">
        <f xml:space="preserve"> ROUND((J10*7+I10*2+F10*1)/10,1)</f>
        <v>2.6</v>
      </c>
      <c r="L10" s="74" t="str">
        <f>IF(K10&gt;=8.5,"A",IF(K10&gt;=7,"B",IF(K10&gt;=5.5,"C",IF(K10&gt;=4,"D",IF(AND(K10&lt;4,K10&gt;=0),"F",IF(AND(F10="",I10="",J10=""),"I",IF(OR(F10&lt;&gt;"",I10&lt;&gt;"",J10&lt;&gt;""),"X","R")))))))</f>
        <v>F</v>
      </c>
      <c r="M10" s="75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s="76" customFormat="1" ht="20.100000000000001" customHeight="1" x14ac:dyDescent="0.25">
      <c r="A11" s="66">
        <v>2</v>
      </c>
      <c r="B11" s="77" t="s">
        <v>49</v>
      </c>
      <c r="C11" s="78" t="s">
        <v>50</v>
      </c>
      <c r="D11" s="79" t="s">
        <v>48</v>
      </c>
      <c r="E11" s="80">
        <v>34354</v>
      </c>
      <c r="F11" s="71">
        <v>7</v>
      </c>
      <c r="G11" s="72">
        <v>4</v>
      </c>
      <c r="H11" s="29"/>
      <c r="I11" s="14">
        <f>G11</f>
        <v>4</v>
      </c>
      <c r="J11" s="14">
        <v>4.5</v>
      </c>
      <c r="K11" s="73">
        <f xml:space="preserve"> ROUND((J11*7+I11*2+F11*1)/10,1)</f>
        <v>4.7</v>
      </c>
      <c r="L11" s="74" t="str">
        <f>IF(K11&gt;=8.5,"A",IF(K11&gt;=7,"B",IF(K11&gt;=5.5,"C",IF(K11&gt;=4,"D",IF(AND(K11&lt;4,K11&gt;=0),"F",IF(AND(F11="",I11="",J11=""),"I",IF(OR(F11&lt;&gt;"",I11&lt;&gt;"",J11&lt;&gt;""),"X","R")))))))</f>
        <v>D</v>
      </c>
      <c r="M11" s="75">
        <f>IF(L11="A",4,IF(L11="B",3,IF(L11="C",2,IF(L11="D",1,0))))</f>
        <v>1</v>
      </c>
      <c r="N11" s="8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15" s="76" customFormat="1" ht="20.100000000000001" customHeight="1" x14ac:dyDescent="0.25">
      <c r="A12" s="66">
        <v>3</v>
      </c>
      <c r="B12" s="81" t="s">
        <v>64</v>
      </c>
      <c r="C12" s="82" t="s">
        <v>65</v>
      </c>
      <c r="D12" s="83" t="s">
        <v>66</v>
      </c>
      <c r="E12" s="84">
        <v>34997</v>
      </c>
      <c r="F12" s="71">
        <v>10</v>
      </c>
      <c r="G12" s="72">
        <v>8</v>
      </c>
      <c r="H12" s="29"/>
      <c r="I12" s="14">
        <f>G12</f>
        <v>8</v>
      </c>
      <c r="J12" s="14">
        <v>6</v>
      </c>
      <c r="K12" s="73">
        <f xml:space="preserve"> ROUND((J12*7+I12*2+F12*1)/10,1)</f>
        <v>6.8</v>
      </c>
      <c r="L12" s="74" t="str">
        <f>IF(K12&gt;=8.5,"A",IF(K12&gt;=7,"B",IF(K12&gt;=5.5,"C",IF(K12&gt;=4,"D",IF(AND(K12&lt;4,K12&gt;=0),"F",IF(AND(F12="",I12="",J12=""),"I",IF(OR(F12&lt;&gt;"",I12&lt;&gt;"",J12&lt;&gt;""),"X","R")))))))</f>
        <v>C</v>
      </c>
      <c r="M12" s="75">
        <f>IF(L12="A",4,IF(L12="B",3,IF(L12="C",2,IF(L12="D",1,0))))</f>
        <v>2</v>
      </c>
      <c r="N12" s="8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s="76" customFormat="1" ht="20.100000000000001" customHeight="1" x14ac:dyDescent="0.2">
      <c r="A13" s="66">
        <v>4</v>
      </c>
      <c r="B13" s="85" t="s">
        <v>77</v>
      </c>
      <c r="C13" s="86" t="s">
        <v>20</v>
      </c>
      <c r="D13" s="87" t="s">
        <v>75</v>
      </c>
      <c r="E13" s="88">
        <v>35278</v>
      </c>
      <c r="F13" s="71">
        <v>7</v>
      </c>
      <c r="G13" s="72">
        <v>6</v>
      </c>
      <c r="H13" s="29"/>
      <c r="I13" s="14">
        <f>G13</f>
        <v>6</v>
      </c>
      <c r="J13" s="14">
        <v>1</v>
      </c>
      <c r="K13" s="73">
        <f xml:space="preserve"> ROUND((J13*7+I13*2+F13*1)/10,1)</f>
        <v>2.6</v>
      </c>
      <c r="L13" s="74" t="str">
        <f>IF(K13&gt;=8.5,"A",IF(K13&gt;=7,"B",IF(K13&gt;=5.5,"C",IF(K13&gt;=4,"D",IF(AND(K13&lt;4,K13&gt;=0),"F",IF(AND(F13="",I13="",J13=""),"I",IF(OR(F13&lt;&gt;"",I13&lt;&gt;"",J13&lt;&gt;""),"X","R")))))))</f>
        <v>F</v>
      </c>
      <c r="M13" s="75">
        <f>IF(L13="A",4,IF(L13="B",3,IF(L13="C",2,IF(L13="D",1,0))))</f>
        <v>0</v>
      </c>
      <c r="N13" s="8" t="str">
        <f>IF(L13="A","GIỎI",IF(L13="B","KHÁ",IF(L13="C","TB",IF(L13="D","TB YẾU","KÉM"))))</f>
        <v>KÉM</v>
      </c>
      <c r="O13" s="2" t="str">
        <f>IF(OR(K13&lt;4,J13&lt;=2),"KHÔNG ĐẠT","ĐẠT")</f>
        <v>KHÔNG ĐẠT</v>
      </c>
    </row>
    <row r="14" spans="1:15" ht="22.5" customHeight="1" x14ac:dyDescent="0.25">
      <c r="B14" s="108" t="s">
        <v>120</v>
      </c>
      <c r="C14" s="108"/>
      <c r="D14" s="108"/>
      <c r="E14" s="108"/>
      <c r="F14" s="16"/>
      <c r="G14" s="17"/>
      <c r="H14" s="17"/>
      <c r="I14" s="17"/>
      <c r="J14" s="17"/>
    </row>
    <row r="15" spans="1:15" x14ac:dyDescent="0.25">
      <c r="B15" s="93" t="s">
        <v>91</v>
      </c>
      <c r="C15" s="93"/>
      <c r="D15" s="93"/>
      <c r="E15" s="93" t="s">
        <v>21</v>
      </c>
      <c r="F15" s="93"/>
      <c r="G15" s="93"/>
      <c r="H15" s="93"/>
      <c r="I15" s="94" t="s">
        <v>22</v>
      </c>
      <c r="J15" s="94"/>
      <c r="K15" s="94"/>
      <c r="L15" s="25"/>
      <c r="M15" s="94" t="s">
        <v>93</v>
      </c>
      <c r="N15" s="94"/>
      <c r="O15" s="94"/>
    </row>
    <row r="16" spans="1:15" x14ac:dyDescent="0.25">
      <c r="B16" s="10"/>
      <c r="C16" s="10"/>
      <c r="D16" s="10"/>
      <c r="E16" s="10"/>
      <c r="F16" s="12"/>
      <c r="G16" s="10"/>
      <c r="H16" s="10"/>
      <c r="I16" s="10"/>
      <c r="J16" s="10"/>
      <c r="K16" s="10"/>
      <c r="L16" s="11"/>
      <c r="M16" s="11"/>
      <c r="N16" s="1"/>
      <c r="O16" s="1"/>
    </row>
    <row r="17" spans="2:15" x14ac:dyDescent="0.25">
      <c r="B17" s="10"/>
      <c r="C17" s="10"/>
      <c r="D17" s="10"/>
      <c r="E17" s="10"/>
      <c r="F17" s="12"/>
      <c r="G17" s="10"/>
      <c r="H17" s="10"/>
      <c r="I17" s="10"/>
      <c r="J17" s="10"/>
      <c r="K17" s="10"/>
      <c r="L17" s="11"/>
      <c r="M17" s="11"/>
      <c r="N17" s="1"/>
      <c r="O17" s="1"/>
    </row>
    <row r="18" spans="2:15" x14ac:dyDescent="0.25">
      <c r="B18" s="10"/>
      <c r="C18" s="10"/>
      <c r="D18" s="10"/>
      <c r="E18" s="10"/>
      <c r="F18" s="12"/>
      <c r="G18" s="10"/>
      <c r="H18" s="10"/>
      <c r="I18" s="10"/>
      <c r="J18" s="10"/>
      <c r="K18" s="10"/>
      <c r="L18" s="11"/>
      <c r="M18" s="11"/>
      <c r="N18" s="1"/>
      <c r="O18" s="1"/>
    </row>
    <row r="19" spans="2:15" x14ac:dyDescent="0.25">
      <c r="B19" s="93" t="s">
        <v>92</v>
      </c>
      <c r="C19" s="93"/>
      <c r="D19" s="93"/>
      <c r="E19" s="93" t="s">
        <v>97</v>
      </c>
      <c r="F19" s="93"/>
      <c r="G19" s="93"/>
      <c r="H19" s="93"/>
      <c r="I19" s="93" t="s">
        <v>96</v>
      </c>
      <c r="J19" s="93"/>
      <c r="K19" s="93"/>
      <c r="L19" s="25"/>
      <c r="M19" s="94" t="s">
        <v>98</v>
      </c>
      <c r="N19" s="94"/>
      <c r="O19" s="94"/>
    </row>
    <row r="20" spans="2:15" x14ac:dyDescent="0.25">
      <c r="B20" s="93"/>
      <c r="C20" s="93"/>
      <c r="D20" s="93"/>
      <c r="E20" s="10"/>
      <c r="F20" s="12"/>
      <c r="G20" s="26"/>
      <c r="H20" s="26"/>
      <c r="I20" s="26"/>
      <c r="J20" s="26"/>
      <c r="K20" s="10"/>
      <c r="L20" s="94"/>
      <c r="M20" s="94"/>
      <c r="N20" s="94"/>
    </row>
    <row r="21" spans="2:15" x14ac:dyDescent="0.25">
      <c r="B21" s="10"/>
      <c r="C21" s="10"/>
      <c r="D21" s="10"/>
      <c r="E21" s="10"/>
      <c r="F21" s="12"/>
      <c r="G21" s="10"/>
      <c r="H21" s="10"/>
      <c r="I21" s="10"/>
      <c r="J21" s="10"/>
      <c r="K21" s="10"/>
      <c r="L21" s="11"/>
      <c r="M21" s="11"/>
    </row>
  </sheetData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4:E14"/>
    <mergeCell ref="B15:D15"/>
    <mergeCell ref="E15:H15"/>
    <mergeCell ref="I15:K15"/>
    <mergeCell ref="M15:O15"/>
    <mergeCell ref="B19:D19"/>
    <mergeCell ref="E19:H19"/>
    <mergeCell ref="I19:K19"/>
    <mergeCell ref="M19:O19"/>
    <mergeCell ref="B20:D20"/>
    <mergeCell ref="L20:N20"/>
  </mergeCells>
  <pageMargins left="0.7" right="0.1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KCNBTCT&amp;ĐA</vt:lpstr>
      <vt:lpstr>MXD</vt:lpstr>
      <vt:lpstr>KCBTCTULT</vt:lpstr>
      <vt:lpstr>ATLĐ</vt:lpstr>
      <vt:lpstr>KTTC1</vt:lpstr>
      <vt:lpstr>ĐLHCT</vt:lpstr>
      <vt:lpstr>CKC2L2</vt:lpstr>
    </vt:vector>
  </TitlesOfParts>
  <Company>HH 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ThienVNT</dc:creator>
  <cp:lastModifiedBy>thbao</cp:lastModifiedBy>
  <cp:lastPrinted>2018-03-02T08:19:53Z</cp:lastPrinted>
  <dcterms:created xsi:type="dcterms:W3CDTF">2009-09-21T02:41:34Z</dcterms:created>
  <dcterms:modified xsi:type="dcterms:W3CDTF">2018-03-05T08:31:28Z</dcterms:modified>
</cp:coreProperties>
</file>