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firstSheet="1" activeTab="9"/>
  </bookViews>
  <sheets>
    <sheet name="VLĐC" sheetId="1" r:id="rId1"/>
    <sheet name="PLĐC" sheetId="2" r:id="rId2"/>
    <sheet name="Hoa ĐC và TH" sheetId="3" r:id="rId3"/>
    <sheet name="HHHH" sheetId="4" r:id="rId4"/>
    <sheet name="Nguyen ly 1" sheetId="5" r:id="rId5"/>
    <sheet name="Toan cao cấp A1" sheetId="6" r:id="rId6"/>
    <sheet name="HHHH L2" sheetId="7" r:id="rId7"/>
    <sheet name="VLĐC L2" sheetId="8" r:id="rId8"/>
    <sheet name="Hoa ĐC L2" sheetId="9" r:id="rId9"/>
    <sheet name="NL1 HL" sheetId="10" r:id="rId10"/>
    <sheet name="Toan A1 L2" sheetId="11" r:id="rId11"/>
  </sheets>
  <definedNames/>
  <calcPr fullCalcOnLoad="1"/>
</workbook>
</file>

<file path=xl/sharedStrings.xml><?xml version="1.0" encoding="utf-8"?>
<sst xmlns="http://schemas.openxmlformats.org/spreadsheetml/2006/main" count="828" uniqueCount="118">
  <si>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</si>
  <si>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</si>
  <si>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</si>
  <si>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</si>
  <si>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</si>
  <si>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</si>
  <si>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</si>
  <si>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</si>
  <si>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</si>
  <si>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TBC M2</t>
  </si>
  <si>
    <t>ĐIỂM TRUNG BÌNH CHUNG</t>
  </si>
  <si>
    <t>Người đọc điểm</t>
  </si>
  <si>
    <t>Người vào điểm</t>
  </si>
  <si>
    <t>ĐIỂM THÁI ĐỘ HỌC TẬP (M1-HS 1)</t>
  </si>
  <si>
    <t>TS. Từ Thu Mai</t>
  </si>
  <si>
    <t>Nguyễn Thị Thi</t>
  </si>
  <si>
    <t>ĐIỂM SỐ HỆ 10</t>
  </si>
  <si>
    <t>ĐIỂM SỐ HỆ 4</t>
  </si>
  <si>
    <t>XẾP LOẠI</t>
  </si>
  <si>
    <t>Hải</t>
  </si>
  <si>
    <t>Hoàng</t>
  </si>
  <si>
    <t>Phạm</t>
  </si>
  <si>
    <t>Long</t>
  </si>
  <si>
    <t>Nhân</t>
  </si>
  <si>
    <t>Xác nhận của Trưởng phòng ĐT - KHCN</t>
  </si>
  <si>
    <t>ĐIỂM KIỂM TRA ĐỊNH KỲ (M2 - HS 2)</t>
  </si>
  <si>
    <t>ĐIỂM THI KẾT THÚC HỌC PHẦN (M3 - HS 7)</t>
  </si>
  <si>
    <t>NIÊN KHÓA: 2014 - 2019</t>
  </si>
  <si>
    <t>LỚP: KỸ THUẬT ĐIỆN K6</t>
  </si>
  <si>
    <t>14Q1031002</t>
  </si>
  <si>
    <t>Lê Thị</t>
  </si>
  <si>
    <t>Duyên</t>
  </si>
  <si>
    <t>10.07.1996</t>
  </si>
  <si>
    <t>14Q1031007</t>
  </si>
  <si>
    <t>Ngô Viết</t>
  </si>
  <si>
    <t>19.01.1996</t>
  </si>
  <si>
    <t>14Q1031008</t>
  </si>
  <si>
    <t>Nguyễn Hửu</t>
  </si>
  <si>
    <t>18.11.1996</t>
  </si>
  <si>
    <t>14Q1031004</t>
  </si>
  <si>
    <t>Nguyễn Thanh</t>
  </si>
  <si>
    <t>Hiếu</t>
  </si>
  <si>
    <t>04.01.1995</t>
  </si>
  <si>
    <t>14Q1031011</t>
  </si>
  <si>
    <t>Nguyễn Văn</t>
  </si>
  <si>
    <t>05.02.1996</t>
  </si>
  <si>
    <t>14Q1031018</t>
  </si>
  <si>
    <t>Lê Thành</t>
  </si>
  <si>
    <t>02.10.1995</t>
  </si>
  <si>
    <t>14Q1031023</t>
  </si>
  <si>
    <t>Đặng Văn</t>
  </si>
  <si>
    <t>Ngà</t>
  </si>
  <si>
    <t>28.12.1996</t>
  </si>
  <si>
    <t>14Q1031025</t>
  </si>
  <si>
    <t>Nguyễn Tri</t>
  </si>
  <si>
    <t>11.04.1996</t>
  </si>
  <si>
    <t>14Q1031027</t>
  </si>
  <si>
    <t>Nguyễn Hà</t>
  </si>
  <si>
    <t>Quang</t>
  </si>
  <si>
    <t>03.11.1992</t>
  </si>
  <si>
    <t>14Q1031031</t>
  </si>
  <si>
    <t>Đinh Tiến</t>
  </si>
  <si>
    <t>Sáng</t>
  </si>
  <si>
    <t>23.12.1996</t>
  </si>
  <si>
    <t>14Q1031034</t>
  </si>
  <si>
    <t>Sơn</t>
  </si>
  <si>
    <t>10.09.1995</t>
  </si>
  <si>
    <t>14Q1031037</t>
  </si>
  <si>
    <t>Võ Phúc</t>
  </si>
  <si>
    <t>Thịnh</t>
  </si>
  <si>
    <t>09.11.1993</t>
  </si>
  <si>
    <t>14Q1031042</t>
  </si>
  <si>
    <t>Lê Thuận</t>
  </si>
  <si>
    <t>Tưởng</t>
  </si>
  <si>
    <t>21.04.1996</t>
  </si>
  <si>
    <t>Danh sách này gồm có 13 sinh viên</t>
  </si>
  <si>
    <t>Học kỳ I - Năm học: 2014 - 2015</t>
  </si>
  <si>
    <t>Giảng viên: ThS. Nguyễn Trùng Dương</t>
  </si>
  <si>
    <t>Hà Thị Ngọc Diệu</t>
  </si>
  <si>
    <t xml:space="preserve"> M 2.2</t>
  </si>
  <si>
    <t>Giảng viên: ThS. Trần Thị Cúc Phương</t>
  </si>
  <si>
    <t>HỌC PHẦN: Hoá đại cương và thực hành hoá đại cương                             SỐ TÍN CHỈ: 3</t>
  </si>
  <si>
    <t>THỰC HÀNH  M 2.2</t>
  </si>
  <si>
    <t>ĐIỂM KIỂM TRA ĐỊNH KỲ (M2 - HS 4)</t>
  </si>
  <si>
    <t>ĐIỂM THI KẾT THÚC HỌC PHẦN (M3 - HS 5)</t>
  </si>
  <si>
    <t>HỌC PHẦN: Hình học hoạ hình                                      SỐ TÍN CHỈ: 2</t>
  </si>
  <si>
    <t>Giảng viên: ThS. Đoàn Thi Lan</t>
  </si>
  <si>
    <t>Giảng viên: ThS. Nguyễn Thị Hồng Yến</t>
  </si>
  <si>
    <t>THỰC HÀNH M 2.1</t>
  </si>
  <si>
    <t>M 2.2</t>
  </si>
  <si>
    <t>HỌC PHẦN: Vật lý đại cương và thực hành VLĐC                                        SỐ TÍN CHỈ: 4</t>
  </si>
  <si>
    <t>HỌC PHẦN: Những nguyên lý cơ bản của chủ nghĩa Mác - Lênin 1             SỐ TC: 2</t>
  </si>
  <si>
    <t>Giảng viên: ThS. Hồ Xuân Thắng</t>
  </si>
  <si>
    <t>HỌC PHẦN: Toán cao cấp A1         SỐ TC: 3</t>
  </si>
  <si>
    <t>HỌC PHẦN: Pháp luật Việt Nam đại cương                                        SỐ TÍN CHỈ: 2</t>
  </si>
  <si>
    <t>Giảng viên:  Lý Nam Hải</t>
  </si>
  <si>
    <t>Học kỳ I - Năm học: 2014 - 2015 (lần 2)</t>
  </si>
  <si>
    <t>Danh sách này gồm có 4 sinh viên</t>
  </si>
  <si>
    <t>HỌC PHẦN: Vật lý đại cương và thực hành VLĐC                                        SỐ TC: 4</t>
  </si>
  <si>
    <t>Học kỳ I - Năm học: 2014 - 2015 (Lần 2)</t>
  </si>
  <si>
    <t>Danh sách này gồm có 7 sinh viên</t>
  </si>
  <si>
    <t>HỌC PHẦN: Hoá đại cương và thực hành hoá đại cương                             SỐ TC: 3</t>
  </si>
  <si>
    <t>Danh sách này gồm có 3 sinh viên</t>
  </si>
  <si>
    <t xml:space="preserve">BẢNG GHI ĐIỂM </t>
  </si>
  <si>
    <t>Học kỳ II - Năm học: 2016 - 2017 (Học lại)</t>
  </si>
  <si>
    <t>HỌC PHẦN: Toán cao cấp A1      SỐ TÍN CHỈ: 3</t>
  </si>
  <si>
    <t xml:space="preserve"> M 2.1</t>
  </si>
  <si>
    <t>Danh sách này gồm có 1 sinh viên</t>
  </si>
  <si>
    <t>Xác nhận của Phòng ĐT - KHCN</t>
  </si>
  <si>
    <t>Người dò điểm</t>
  </si>
  <si>
    <t>ThS. Vũ Trung Kiên</t>
  </si>
  <si>
    <t>Nguyễn Ngọc Thủy Tiên</t>
  </si>
  <si>
    <t>Học kỳ I - Năm học: 2015 - 2016</t>
  </si>
  <si>
    <t>HỌC PHẦN: Những nguyên lý cơ bản của chủ nghĩa Mác - Lênin 1             SỐ TÍN CHỈ: 2</t>
  </si>
  <si>
    <t>Nguyễn Ngọc Thuỷ Tiên</t>
  </si>
  <si>
    <t>ThS. Hà Thị Ngọc Diệu</t>
  </si>
  <si>
    <t>ThS. Nguyễn Hải Đăng</t>
  </si>
  <si>
    <t>BẢNG GHI ĐIỂM (Lần 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</si>
</sst>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6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14" fontId="48" fillId="0" borderId="12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49" fontId="48" fillId="32" borderId="10" xfId="0" applyNumberFormat="1" applyFont="1" applyFill="1" applyBorder="1" applyAlignment="1">
      <alignment/>
    </xf>
    <xf numFmtId="49" fontId="48" fillId="32" borderId="11" xfId="0" applyNumberFormat="1" applyFont="1" applyFill="1" applyBorder="1" applyAlignment="1">
      <alignment/>
    </xf>
    <xf numFmtId="49" fontId="48" fillId="32" borderId="12" xfId="0" applyNumberFormat="1" applyFont="1" applyFill="1" applyBorder="1" applyAlignment="1">
      <alignment/>
    </xf>
    <xf numFmtId="49" fontId="48" fillId="32" borderId="13" xfId="0" applyNumberFormat="1" applyFont="1" applyFill="1" applyBorder="1" applyAlignment="1">
      <alignment/>
    </xf>
    <xf numFmtId="49" fontId="48" fillId="32" borderId="14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5" xfId="0" applyNumberFormat="1" applyFont="1" applyBorder="1" applyAlignment="1">
      <alignment horizontal="center" vertical="center"/>
    </xf>
    <xf numFmtId="183" fontId="49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50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1" fillId="32" borderId="10" xfId="0" applyNumberFormat="1" applyFont="1" applyFill="1" applyBorder="1" applyAlignment="1">
      <alignment vertical="center"/>
    </xf>
    <xf numFmtId="49" fontId="51" fillId="32" borderId="11" xfId="0" applyNumberFormat="1" applyFont="1" applyFill="1" applyBorder="1" applyAlignment="1">
      <alignment vertical="center"/>
    </xf>
    <xf numFmtId="49" fontId="51" fillId="32" borderId="12" xfId="0" applyNumberFormat="1" applyFont="1" applyFill="1" applyBorder="1" applyAlignment="1">
      <alignment vertical="center"/>
    </xf>
    <xf numFmtId="49" fontId="51" fillId="32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1" fillId="32" borderId="10" xfId="0" applyNumberFormat="1" applyFont="1" applyFill="1" applyBorder="1" applyAlignment="1">
      <alignment/>
    </xf>
    <xf numFmtId="49" fontId="51" fillId="32" borderId="11" xfId="0" applyNumberFormat="1" applyFont="1" applyFill="1" applyBorder="1" applyAlignment="1">
      <alignment/>
    </xf>
    <xf numFmtId="49" fontId="51" fillId="32" borderId="12" xfId="0" applyNumberFormat="1" applyFont="1" applyFill="1" applyBorder="1" applyAlignment="1">
      <alignment/>
    </xf>
    <xf numFmtId="49" fontId="51" fillId="32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2</xdr:col>
      <xdr:colOff>790575</xdr:colOff>
      <xdr:row>27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630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7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8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29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30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31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32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0</xdr:rowOff>
    </xdr:from>
    <xdr:to>
      <xdr:col>2</xdr:col>
      <xdr:colOff>790575</xdr:colOff>
      <xdr:row>46</xdr:row>
      <xdr:rowOff>0</xdr:rowOff>
    </xdr:to>
    <xdr:sp>
      <xdr:nvSpPr>
        <xdr:cNvPr id="33" name="Line 2"/>
        <xdr:cNvSpPr>
          <a:spLocks/>
        </xdr:cNvSpPr>
      </xdr:nvSpPr>
      <xdr:spPr>
        <a:xfrm>
          <a:off x="628650" y="10144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3.4218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76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90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77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83</v>
      </c>
      <c r="H8" s="45"/>
      <c r="I8" s="46"/>
      <c r="J8" s="57" t="s">
        <v>84</v>
      </c>
      <c r="K8" s="44" t="s">
        <v>10</v>
      </c>
      <c r="L8" s="45"/>
      <c r="M8" s="46"/>
      <c r="N8" s="51" t="s">
        <v>18</v>
      </c>
      <c r="O8" s="52"/>
    </row>
    <row r="9" spans="1:15" s="8" customFormat="1" ht="40.5" customHeight="1">
      <c r="A9" s="42"/>
      <c r="B9" s="42"/>
      <c r="C9" s="42"/>
      <c r="D9" s="42"/>
      <c r="E9" s="42"/>
      <c r="F9" s="58"/>
      <c r="G9" s="31" t="s">
        <v>88</v>
      </c>
      <c r="H9" s="26" t="s">
        <v>89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7">
        <v>9</v>
      </c>
      <c r="G10" s="20">
        <v>8</v>
      </c>
      <c r="H10" s="20">
        <v>10</v>
      </c>
      <c r="I10" s="20">
        <f>(H10*1.5+G10*2.5)/4</f>
        <v>8.75</v>
      </c>
      <c r="J10" s="20">
        <v>4</v>
      </c>
      <c r="K10" s="32">
        <f>ROUND((J10*5+I10*4+F10)/10,1)</f>
        <v>6.4</v>
      </c>
      <c r="L10" s="29" t="str">
        <f>IF(K10&gt;=8.5,"A",IF(K10&gt;=7,"B",IF(K10&gt;=5.5,"C",IF(K10&gt;=4,"D",IF(AND(K10&lt;4,K10&gt;=0),"F",IF(AND(F10="",I10="",J10=""),"I",IF(OR(F10&lt;&gt;"",I10&lt;&gt;"",J10&lt;&gt;""),"X","R")))))))</f>
        <v>C</v>
      </c>
      <c r="M10" s="33">
        <f aca="true" t="shared" si="0" ref="M10:M22">IF(L10="A",4,IF(L10="B",3,IF(L10="C",2,IF(L10="D",1,0))))</f>
        <v>2</v>
      </c>
      <c r="N10" s="11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1:15" s="6" customFormat="1" ht="1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7">
        <v>9</v>
      </c>
      <c r="G11" s="20">
        <v>8</v>
      </c>
      <c r="H11" s="20">
        <v>8</v>
      </c>
      <c r="I11" s="20">
        <f aca="true" t="shared" si="1" ref="I11:I21">(H11*1.5+G11*2.5)/4</f>
        <v>8</v>
      </c>
      <c r="J11" s="20">
        <v>4</v>
      </c>
      <c r="K11" s="32">
        <f aca="true" t="shared" si="2" ref="K11:K22">ROUND((J11*5+I11*4+F11)/10,1)</f>
        <v>6.1</v>
      </c>
      <c r="L11" s="29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C</v>
      </c>
      <c r="M11" s="33">
        <f t="shared" si="0"/>
        <v>2</v>
      </c>
      <c r="N11" s="11" t="str">
        <f aca="true" t="shared" si="4" ref="N11:N22">IF(L11="A","GIỎI",IF(L11="B","KHÁ",IF(L11="C","TB",IF(L11="D","TB YẾU","KÉM"))))</f>
        <v>TB</v>
      </c>
      <c r="O11" s="5" t="str">
        <f aca="true" t="shared" si="5" ref="O11:O22">IF(OR(K11&lt;4,J11&lt;=2),"KHÔNG ĐẠT","ĐẠT")</f>
        <v>ĐẠT</v>
      </c>
    </row>
    <row r="12" spans="1:15" s="6" customFormat="1" ht="15" customHeight="1">
      <c r="A12" s="12">
        <v>3</v>
      </c>
      <c r="B12" s="21" t="s">
        <v>36</v>
      </c>
      <c r="C12" s="22" t="s">
        <v>37</v>
      </c>
      <c r="D12" s="23" t="s">
        <v>19</v>
      </c>
      <c r="E12" s="21" t="s">
        <v>38</v>
      </c>
      <c r="F12" s="27">
        <v>8</v>
      </c>
      <c r="G12" s="20">
        <v>7</v>
      </c>
      <c r="H12" s="20">
        <v>6</v>
      </c>
      <c r="I12" s="20">
        <f t="shared" si="1"/>
        <v>6.625</v>
      </c>
      <c r="J12" s="20">
        <v>5</v>
      </c>
      <c r="K12" s="32">
        <f t="shared" si="2"/>
        <v>6</v>
      </c>
      <c r="L12" s="29" t="str">
        <f t="shared" si="3"/>
        <v>C</v>
      </c>
      <c r="M12" s="33">
        <f t="shared" si="0"/>
        <v>2</v>
      </c>
      <c r="N12" s="11" t="str">
        <f t="shared" si="4"/>
        <v>TB</v>
      </c>
      <c r="O12" s="5" t="str">
        <f t="shared" si="5"/>
        <v>ĐẠT</v>
      </c>
    </row>
    <row r="13" spans="1:15" s="6" customFormat="1" ht="15" customHeight="1">
      <c r="A13" s="12">
        <v>4</v>
      </c>
      <c r="B13" s="17" t="s">
        <v>39</v>
      </c>
      <c r="C13" s="17" t="s">
        <v>40</v>
      </c>
      <c r="D13" s="18" t="s">
        <v>41</v>
      </c>
      <c r="E13" s="19" t="s">
        <v>42</v>
      </c>
      <c r="F13" s="27">
        <v>10</v>
      </c>
      <c r="G13" s="20">
        <v>8</v>
      </c>
      <c r="H13" s="20">
        <v>7</v>
      </c>
      <c r="I13" s="20">
        <f t="shared" si="1"/>
        <v>7.625</v>
      </c>
      <c r="J13" s="20">
        <v>7.5</v>
      </c>
      <c r="K13" s="32">
        <f t="shared" si="2"/>
        <v>7.8</v>
      </c>
      <c r="L13" s="29" t="str">
        <f t="shared" si="3"/>
        <v>B</v>
      </c>
      <c r="M13" s="33">
        <f t="shared" si="0"/>
        <v>3</v>
      </c>
      <c r="N13" s="11" t="str">
        <f t="shared" si="4"/>
        <v>KHÁ</v>
      </c>
      <c r="O13" s="5" t="str">
        <f t="shared" si="5"/>
        <v>ĐẠT</v>
      </c>
    </row>
    <row r="14" spans="1:15" s="6" customFormat="1" ht="15" customHeight="1">
      <c r="A14" s="12">
        <v>5</v>
      </c>
      <c r="B14" s="21" t="s">
        <v>43</v>
      </c>
      <c r="C14" s="22" t="s">
        <v>44</v>
      </c>
      <c r="D14" s="23" t="s">
        <v>20</v>
      </c>
      <c r="E14" s="21" t="s">
        <v>45</v>
      </c>
      <c r="F14" s="27">
        <v>8</v>
      </c>
      <c r="G14" s="20">
        <v>8</v>
      </c>
      <c r="H14" s="20">
        <v>0</v>
      </c>
      <c r="I14" s="20">
        <f t="shared" si="1"/>
        <v>5</v>
      </c>
      <c r="J14" s="20">
        <v>0</v>
      </c>
      <c r="K14" s="32">
        <f t="shared" si="2"/>
        <v>2.8</v>
      </c>
      <c r="L14" s="29" t="str">
        <f t="shared" si="3"/>
        <v>F</v>
      </c>
      <c r="M14" s="33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5" customHeight="1">
      <c r="A15" s="12">
        <v>6</v>
      </c>
      <c r="B15" s="21" t="s">
        <v>46</v>
      </c>
      <c r="C15" s="22" t="s">
        <v>47</v>
      </c>
      <c r="D15" s="23" t="s">
        <v>22</v>
      </c>
      <c r="E15" s="21" t="s">
        <v>48</v>
      </c>
      <c r="F15" s="27">
        <v>9</v>
      </c>
      <c r="G15" s="20">
        <v>8</v>
      </c>
      <c r="H15" s="20">
        <v>6</v>
      </c>
      <c r="I15" s="20">
        <f t="shared" si="1"/>
        <v>7.25</v>
      </c>
      <c r="J15" s="20">
        <v>0</v>
      </c>
      <c r="K15" s="32">
        <f t="shared" si="2"/>
        <v>3.8</v>
      </c>
      <c r="L15" s="29" t="str">
        <f t="shared" si="3"/>
        <v>F</v>
      </c>
      <c r="M15" s="33">
        <f t="shared" si="0"/>
        <v>0</v>
      </c>
      <c r="N15" s="11" t="str">
        <f t="shared" si="4"/>
        <v>KÉM</v>
      </c>
      <c r="O15" s="5" t="str">
        <f t="shared" si="5"/>
        <v>KHÔNG ĐẠT</v>
      </c>
    </row>
    <row r="16" spans="1:15" s="6" customFormat="1" ht="15" customHeight="1">
      <c r="A16" s="12">
        <v>7</v>
      </c>
      <c r="B16" s="21" t="s">
        <v>49</v>
      </c>
      <c r="C16" s="22" t="s">
        <v>50</v>
      </c>
      <c r="D16" s="23" t="s">
        <v>51</v>
      </c>
      <c r="E16" s="21" t="s">
        <v>52</v>
      </c>
      <c r="F16" s="27">
        <v>10</v>
      </c>
      <c r="G16" s="20">
        <v>10</v>
      </c>
      <c r="H16" s="20">
        <v>10</v>
      </c>
      <c r="I16" s="20">
        <f t="shared" si="1"/>
        <v>10</v>
      </c>
      <c r="J16" s="20">
        <v>6</v>
      </c>
      <c r="K16" s="32">
        <f t="shared" si="2"/>
        <v>8</v>
      </c>
      <c r="L16" s="29" t="str">
        <f t="shared" si="3"/>
        <v>B</v>
      </c>
      <c r="M16" s="33">
        <f t="shared" si="0"/>
        <v>3</v>
      </c>
      <c r="N16" s="11" t="str">
        <f t="shared" si="4"/>
        <v>KHÁ</v>
      </c>
      <c r="O16" s="5" t="str">
        <f t="shared" si="5"/>
        <v>ĐẠT</v>
      </c>
    </row>
    <row r="17" spans="1:15" s="6" customFormat="1" ht="15" customHeight="1">
      <c r="A17" s="12">
        <v>8</v>
      </c>
      <c r="B17" s="21" t="s">
        <v>53</v>
      </c>
      <c r="C17" s="22" t="s">
        <v>54</v>
      </c>
      <c r="D17" s="23" t="s">
        <v>23</v>
      </c>
      <c r="E17" s="21" t="s">
        <v>55</v>
      </c>
      <c r="F17" s="27">
        <v>8</v>
      </c>
      <c r="G17" s="20">
        <v>7</v>
      </c>
      <c r="H17" s="20">
        <v>6</v>
      </c>
      <c r="I17" s="20">
        <f t="shared" si="1"/>
        <v>6.625</v>
      </c>
      <c r="J17" s="20">
        <v>3</v>
      </c>
      <c r="K17" s="32">
        <f t="shared" si="2"/>
        <v>5</v>
      </c>
      <c r="L17" s="29" t="str">
        <f t="shared" si="3"/>
        <v>D</v>
      </c>
      <c r="M17" s="33">
        <f t="shared" si="0"/>
        <v>1</v>
      </c>
      <c r="N17" s="11" t="str">
        <f t="shared" si="4"/>
        <v>TB YẾU</v>
      </c>
      <c r="O17" s="5" t="str">
        <f t="shared" si="5"/>
        <v>ĐẠT</v>
      </c>
    </row>
    <row r="18" spans="1:15" s="6" customFormat="1" ht="15" customHeight="1">
      <c r="A18" s="12">
        <v>9</v>
      </c>
      <c r="B18" s="21" t="s">
        <v>56</v>
      </c>
      <c r="C18" s="22" t="s">
        <v>57</v>
      </c>
      <c r="D18" s="23" t="s">
        <v>58</v>
      </c>
      <c r="E18" s="21" t="s">
        <v>59</v>
      </c>
      <c r="F18" s="27">
        <v>7</v>
      </c>
      <c r="G18" s="20">
        <v>7</v>
      </c>
      <c r="H18" s="20">
        <v>6</v>
      </c>
      <c r="I18" s="20">
        <f t="shared" si="1"/>
        <v>6.625</v>
      </c>
      <c r="J18" s="20">
        <v>4</v>
      </c>
      <c r="K18" s="32">
        <f t="shared" si="2"/>
        <v>5.4</v>
      </c>
      <c r="L18" s="29" t="str">
        <f t="shared" si="3"/>
        <v>D</v>
      </c>
      <c r="M18" s="33">
        <f t="shared" si="0"/>
        <v>1</v>
      </c>
      <c r="N18" s="11" t="str">
        <f t="shared" si="4"/>
        <v>TB YẾU</v>
      </c>
      <c r="O18" s="5" t="str">
        <f t="shared" si="5"/>
        <v>ĐẠT</v>
      </c>
    </row>
    <row r="19" spans="1:15" s="6" customFormat="1" ht="15" customHeight="1">
      <c r="A19" s="12">
        <v>10</v>
      </c>
      <c r="B19" s="21" t="s">
        <v>60</v>
      </c>
      <c r="C19" s="22" t="s">
        <v>61</v>
      </c>
      <c r="D19" s="23" t="s">
        <v>62</v>
      </c>
      <c r="E19" s="21" t="s">
        <v>63</v>
      </c>
      <c r="F19" s="27">
        <v>10</v>
      </c>
      <c r="G19" s="20">
        <v>7</v>
      </c>
      <c r="H19" s="20">
        <v>8</v>
      </c>
      <c r="I19" s="20">
        <f t="shared" si="1"/>
        <v>7.375</v>
      </c>
      <c r="J19" s="20">
        <v>5</v>
      </c>
      <c r="K19" s="32">
        <f t="shared" si="2"/>
        <v>6.5</v>
      </c>
      <c r="L19" s="29" t="str">
        <f t="shared" si="3"/>
        <v>C</v>
      </c>
      <c r="M19" s="33">
        <f t="shared" si="0"/>
        <v>2</v>
      </c>
      <c r="N19" s="11" t="str">
        <f t="shared" si="4"/>
        <v>TB</v>
      </c>
      <c r="O19" s="5" t="str">
        <f t="shared" si="5"/>
        <v>ĐẠT</v>
      </c>
    </row>
    <row r="20" spans="1:15" s="6" customFormat="1" ht="15" customHeight="1">
      <c r="A20" s="12">
        <v>11</v>
      </c>
      <c r="B20" s="21" t="s">
        <v>64</v>
      </c>
      <c r="C20" s="22" t="s">
        <v>21</v>
      </c>
      <c r="D20" s="23" t="s">
        <v>65</v>
      </c>
      <c r="E20" s="21" t="s">
        <v>66</v>
      </c>
      <c r="F20" s="27">
        <v>9</v>
      </c>
      <c r="G20" s="20">
        <v>8</v>
      </c>
      <c r="H20" s="20">
        <v>8</v>
      </c>
      <c r="I20" s="20">
        <f t="shared" si="1"/>
        <v>8</v>
      </c>
      <c r="J20" s="20">
        <v>1</v>
      </c>
      <c r="K20" s="32">
        <f t="shared" si="2"/>
        <v>4.6</v>
      </c>
      <c r="L20" s="29" t="str">
        <f t="shared" si="3"/>
        <v>D</v>
      </c>
      <c r="M20" s="33">
        <f t="shared" si="0"/>
        <v>1</v>
      </c>
      <c r="N20" s="11" t="str">
        <f t="shared" si="4"/>
        <v>TB YẾU</v>
      </c>
      <c r="O20" s="5" t="str">
        <f t="shared" si="5"/>
        <v>KHÔNG ĐẠT</v>
      </c>
    </row>
    <row r="21" spans="1:15" s="6" customFormat="1" ht="15" customHeight="1">
      <c r="A21" s="12">
        <v>12</v>
      </c>
      <c r="B21" s="21" t="s">
        <v>67</v>
      </c>
      <c r="C21" s="24" t="s">
        <v>68</v>
      </c>
      <c r="D21" s="25" t="s">
        <v>69</v>
      </c>
      <c r="E21" s="21" t="s">
        <v>70</v>
      </c>
      <c r="F21" s="27">
        <v>8</v>
      </c>
      <c r="G21" s="20">
        <v>9</v>
      </c>
      <c r="H21" s="20">
        <v>10</v>
      </c>
      <c r="I21" s="20">
        <f t="shared" si="1"/>
        <v>9.375</v>
      </c>
      <c r="J21" s="20">
        <v>1.5</v>
      </c>
      <c r="K21" s="32">
        <f t="shared" si="2"/>
        <v>5.3</v>
      </c>
      <c r="L21" s="29" t="str">
        <f t="shared" si="3"/>
        <v>D</v>
      </c>
      <c r="M21" s="33">
        <f t="shared" si="0"/>
        <v>1</v>
      </c>
      <c r="N21" s="11" t="str">
        <f t="shared" si="4"/>
        <v>TB YẾU</v>
      </c>
      <c r="O21" s="5" t="str">
        <f t="shared" si="5"/>
        <v>KHÔNG ĐẠT</v>
      </c>
    </row>
    <row r="22" spans="1:15" s="6" customFormat="1" ht="15" customHeight="1">
      <c r="A22" s="12">
        <v>13</v>
      </c>
      <c r="B22" s="22" t="s">
        <v>71</v>
      </c>
      <c r="C22" s="22" t="s">
        <v>72</v>
      </c>
      <c r="D22" s="23" t="s">
        <v>73</v>
      </c>
      <c r="E22" s="23" t="s">
        <v>74</v>
      </c>
      <c r="F22" s="27">
        <v>10</v>
      </c>
      <c r="G22" s="20">
        <v>7</v>
      </c>
      <c r="H22" s="20">
        <v>9</v>
      </c>
      <c r="I22" s="20">
        <f>(H22*1.5+G22*2.5)/4</f>
        <v>7.75</v>
      </c>
      <c r="J22" s="20">
        <v>5</v>
      </c>
      <c r="K22" s="32">
        <f t="shared" si="2"/>
        <v>6.6</v>
      </c>
      <c r="L22" s="29" t="str">
        <f t="shared" si="3"/>
        <v>C</v>
      </c>
      <c r="M22" s="33">
        <f t="shared" si="0"/>
        <v>2</v>
      </c>
      <c r="N22" s="11" t="str">
        <f t="shared" si="4"/>
        <v>TB</v>
      </c>
      <c r="O22" s="5" t="str">
        <f t="shared" si="5"/>
        <v>ĐẠT</v>
      </c>
    </row>
    <row r="23" spans="2:14" ht="16.5">
      <c r="B23" s="4" t="s">
        <v>75</v>
      </c>
      <c r="K23" s="47"/>
      <c r="L23" s="47"/>
      <c r="M23" s="47"/>
      <c r="N23" s="47"/>
    </row>
    <row r="24" spans="3:14" ht="19.5" customHeight="1">
      <c r="C24" s="13" t="s">
        <v>24</v>
      </c>
      <c r="D24" s="13"/>
      <c r="E24" s="13"/>
      <c r="H24" s="48" t="s">
        <v>11</v>
      </c>
      <c r="I24" s="48"/>
      <c r="J24" s="48"/>
      <c r="K24" s="48" t="s">
        <v>12</v>
      </c>
      <c r="L24" s="48"/>
      <c r="M24" s="48"/>
      <c r="N24" s="48"/>
    </row>
    <row r="25" ht="15.75">
      <c r="C25" s="3"/>
    </row>
    <row r="28" spans="3:14" ht="30.75" customHeight="1">
      <c r="C28" s="48" t="s">
        <v>14</v>
      </c>
      <c r="D28" s="48"/>
      <c r="E28" s="48"/>
      <c r="F28" s="2"/>
      <c r="G28" s="2"/>
      <c r="H28" s="48" t="s">
        <v>78</v>
      </c>
      <c r="I28" s="48"/>
      <c r="J28" s="48"/>
      <c r="K28" s="48" t="s">
        <v>15</v>
      </c>
      <c r="L28" s="48"/>
      <c r="M28" s="48"/>
      <c r="N28" s="48"/>
    </row>
    <row r="29" ht="24.75" customHeight="1"/>
  </sheetData>
  <sheetProtection/>
  <mergeCells count="23">
    <mergeCell ref="A1:D1"/>
    <mergeCell ref="E1:N1"/>
    <mergeCell ref="A2:D2"/>
    <mergeCell ref="E2:N2"/>
    <mergeCell ref="C28:E28"/>
    <mergeCell ref="H28:J28"/>
    <mergeCell ref="K28:N28"/>
    <mergeCell ref="F8:F9"/>
    <mergeCell ref="G8:I8"/>
    <mergeCell ref="J8:J9"/>
    <mergeCell ref="H24:J24"/>
    <mergeCell ref="K24:N24"/>
    <mergeCell ref="E3:N3"/>
    <mergeCell ref="E4:N4"/>
    <mergeCell ref="E5:N5"/>
    <mergeCell ref="E6:N6"/>
    <mergeCell ref="N8:O9"/>
    <mergeCell ref="A8:A9"/>
    <mergeCell ref="B8:B9"/>
    <mergeCell ref="C8:D9"/>
    <mergeCell ref="E8:E9"/>
    <mergeCell ref="K8:M8"/>
    <mergeCell ref="K23:N23"/>
  </mergeCells>
  <printOptions/>
  <pageMargins left="0.24" right="0.3" top="0.36" bottom="0.59" header="0.27" footer="0.2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O60"/>
  <sheetViews>
    <sheetView tabSelected="1" zoomScalePageLayoutView="0" workbookViewId="0" topLeftCell="A40">
      <selection activeCell="M73" sqref="M73"/>
    </sheetView>
  </sheetViews>
  <sheetFormatPr defaultColWidth="9.140625" defaultRowHeight="12.75"/>
  <cols>
    <col min="1" max="1" width="4.57421875" style="1" bestFit="1" customWidth="1"/>
    <col min="2" max="2" width="13.7109375" style="1" customWidth="1"/>
    <col min="3" max="3" width="11.85156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99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91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87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25</v>
      </c>
      <c r="H8" s="45"/>
      <c r="I8" s="46"/>
      <c r="J8" s="57" t="s">
        <v>26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79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9.5" customHeight="1">
      <c r="A10" s="12">
        <v>1</v>
      </c>
      <c r="B10" s="21" t="s">
        <v>43</v>
      </c>
      <c r="C10" s="22" t="s">
        <v>44</v>
      </c>
      <c r="D10" s="23" t="s">
        <v>20</v>
      </c>
      <c r="E10" s="21" t="s">
        <v>45</v>
      </c>
      <c r="F10" s="20">
        <v>6</v>
      </c>
      <c r="G10" s="28">
        <v>7</v>
      </c>
      <c r="H10" s="20"/>
      <c r="I10" s="20">
        <f>G10</f>
        <v>7</v>
      </c>
      <c r="J10" s="20">
        <v>0</v>
      </c>
      <c r="K10" s="14">
        <f>ROUND((J10*7+I10*2+F10)/10,1)</f>
        <v>2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6">
        <f>IF(L10="A",4,IF(L10="B",3,IF(L10="C",2,IF(L10="D",1,0))))</f>
        <v>0</v>
      </c>
      <c r="N10" s="11" t="str">
        <f>IF(L10="A","GIỎI",IF(L10="B","KHÁ",IF(L10="C","TB",IF(L10="D","TB YẾU","KÉM"))))</f>
        <v>KÉM</v>
      </c>
      <c r="O10" s="5" t="str">
        <f>IF(OR(K10&lt;4,J10&lt;=2),"KHÔNG ĐẠT"," ĐẠT")</f>
        <v>KHÔNG ĐẠT</v>
      </c>
    </row>
    <row r="11" spans="1:15" s="6" customFormat="1" ht="19.5" customHeight="1">
      <c r="A11" s="12">
        <v>2</v>
      </c>
      <c r="B11" s="21" t="s">
        <v>56</v>
      </c>
      <c r="C11" s="22" t="s">
        <v>57</v>
      </c>
      <c r="D11" s="23" t="s">
        <v>58</v>
      </c>
      <c r="E11" s="21" t="s">
        <v>59</v>
      </c>
      <c r="F11" s="29">
        <v>6</v>
      </c>
      <c r="G11" s="30">
        <v>7</v>
      </c>
      <c r="H11" s="20"/>
      <c r="I11" s="20">
        <f>G11</f>
        <v>7</v>
      </c>
      <c r="J11" s="20">
        <v>7</v>
      </c>
      <c r="K11" s="14">
        <f>ROUND((J11*7+I11*2+F11)/10,1)</f>
        <v>6.9</v>
      </c>
      <c r="L11" s="15" t="str">
        <f>IF(K11&gt;=8.5,"A",IF(K11&gt;=7,"B",IF(K11&gt;=5.5,"C",IF(K11&gt;=4,"D",IF(AND(K11&lt;4,K11&gt;=0),"F",IF(AND(F11="",I11="",J11=""),"I",IF(OR(F11&lt;&gt;"",I11&lt;&gt;"",J11&lt;&gt;""),"X","R")))))))</f>
        <v>C</v>
      </c>
      <c r="M11" s="16">
        <f>IF(L11="A",4,IF(L11="B",3,IF(L11="C",2,IF(L11="D",1,0))))</f>
        <v>2</v>
      </c>
      <c r="N11" s="11" t="str">
        <f>IF(L11="A","GIỎI",IF(L11="B","KHÁ",IF(L11="C","TB",IF(L11="D","TB YẾU","KÉM"))))</f>
        <v>TB</v>
      </c>
      <c r="O11" s="5" t="str">
        <f>IF(OR(K11&lt;4,J11&lt;=2),"KHÔNG ĐẠT"," ĐẠT")</f>
        <v> ĐẠT</v>
      </c>
    </row>
    <row r="12" spans="1:15" s="6" customFormat="1" ht="19.5" customHeight="1">
      <c r="A12" s="12">
        <v>3</v>
      </c>
      <c r="B12" s="22" t="s">
        <v>71</v>
      </c>
      <c r="C12" s="22" t="s">
        <v>72</v>
      </c>
      <c r="D12" s="23" t="s">
        <v>73</v>
      </c>
      <c r="E12" s="23" t="s">
        <v>74</v>
      </c>
      <c r="F12" s="29">
        <v>7</v>
      </c>
      <c r="G12" s="29">
        <v>9</v>
      </c>
      <c r="H12" s="20"/>
      <c r="I12" s="20">
        <f>G12</f>
        <v>9</v>
      </c>
      <c r="J12" s="20">
        <v>7</v>
      </c>
      <c r="K12" s="14">
        <f>ROUND((J12*7+I12*2+F12)/10,1)</f>
        <v>7.4</v>
      </c>
      <c r="L12" s="15" t="str">
        <f>IF(K12&gt;=8.5,"A",IF(K12&gt;=7,"B",IF(K12&gt;=5.5,"C",IF(K12&gt;=4,"D",IF(AND(K12&lt;4,K12&gt;=0),"F",IF(AND(F12="",I12="",J12=""),"I",IF(OR(F12&lt;&gt;"",I12&lt;&gt;"",J12&lt;&gt;""),"X","R")))))))</f>
        <v>B</v>
      </c>
      <c r="M12" s="16">
        <f>IF(L12="A",4,IF(L12="B",3,IF(L12="C",2,IF(L12="D",1,0))))</f>
        <v>3</v>
      </c>
      <c r="N12" s="11" t="str">
        <f>IF(L12="A","GIỎI",IF(L12="B","KHÁ",IF(L12="C","TB",IF(L12="D","TB YẾU","KÉM"))))</f>
        <v>KHÁ</v>
      </c>
      <c r="O12" s="5" t="str">
        <f>IF(OR(K12&lt;4,J12&lt;=2),"KHÔNG ĐẠT"," ĐẠT")</f>
        <v> ĐẠT</v>
      </c>
    </row>
    <row r="13" spans="2:14" ht="16.5">
      <c r="B13" s="4" t="s">
        <v>102</v>
      </c>
      <c r="K13" s="47"/>
      <c r="L13" s="47"/>
      <c r="M13" s="47"/>
      <c r="N13" s="47"/>
    </row>
    <row r="14" spans="3:14" ht="19.5" customHeight="1">
      <c r="C14" s="13" t="s">
        <v>24</v>
      </c>
      <c r="D14" s="13"/>
      <c r="E14" s="13"/>
      <c r="H14" s="48" t="s">
        <v>11</v>
      </c>
      <c r="I14" s="48"/>
      <c r="J14" s="48"/>
      <c r="K14" s="48" t="s">
        <v>12</v>
      </c>
      <c r="L14" s="48"/>
      <c r="M14" s="48"/>
      <c r="N14" s="48"/>
    </row>
    <row r="15" ht="15.75">
      <c r="C15" s="3"/>
    </row>
    <row r="18" spans="3:14" ht="30.75" customHeight="1">
      <c r="C18" s="48" t="s">
        <v>14</v>
      </c>
      <c r="D18" s="48"/>
      <c r="E18" s="48"/>
      <c r="F18" s="2"/>
      <c r="G18" s="2"/>
      <c r="H18" s="48" t="s">
        <v>78</v>
      </c>
      <c r="I18" s="48"/>
      <c r="J18" s="48"/>
      <c r="K18" s="48" t="s">
        <v>15</v>
      </c>
      <c r="L18" s="48"/>
      <c r="M18" s="48"/>
      <c r="N18" s="48"/>
    </row>
    <row r="19" ht="24.75" customHeight="1"/>
    <row r="26" spans="1:14" ht="15.75">
      <c r="A26" s="55" t="s">
        <v>1</v>
      </c>
      <c r="B26" s="55"/>
      <c r="C26" s="55"/>
      <c r="D26" s="55"/>
      <c r="E26" s="48" t="s">
        <v>7</v>
      </c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5.75">
      <c r="A27" s="56" t="s">
        <v>2</v>
      </c>
      <c r="B27" s="56"/>
      <c r="C27" s="56"/>
      <c r="D27" s="56"/>
      <c r="E27" s="48" t="s">
        <v>28</v>
      </c>
      <c r="F27" s="48"/>
      <c r="G27" s="48"/>
      <c r="H27" s="48"/>
      <c r="I27" s="48"/>
      <c r="J27" s="48"/>
      <c r="K27" s="48"/>
      <c r="L27" s="48"/>
      <c r="M27" s="48"/>
      <c r="N27" s="48"/>
    </row>
    <row r="28" spans="5:14" ht="15.75">
      <c r="E28" s="49" t="s">
        <v>27</v>
      </c>
      <c r="F28" s="49"/>
      <c r="G28" s="49"/>
      <c r="H28" s="49"/>
      <c r="I28" s="49"/>
      <c r="J28" s="49"/>
      <c r="K28" s="49"/>
      <c r="L28" s="49"/>
      <c r="M28" s="49"/>
      <c r="N28" s="49"/>
    </row>
    <row r="29" spans="5:14" ht="15.75">
      <c r="E29" s="48" t="s">
        <v>112</v>
      </c>
      <c r="F29" s="48"/>
      <c r="G29" s="48"/>
      <c r="H29" s="48"/>
      <c r="I29" s="48"/>
      <c r="J29" s="48"/>
      <c r="K29" s="48"/>
      <c r="L29" s="48"/>
      <c r="M29" s="48"/>
      <c r="N29" s="48"/>
    </row>
    <row r="30" spans="5:14" ht="15.75">
      <c r="E30" s="50" t="s">
        <v>113</v>
      </c>
      <c r="F30" s="50"/>
      <c r="G30" s="50"/>
      <c r="H30" s="50"/>
      <c r="I30" s="50"/>
      <c r="J30" s="50"/>
      <c r="K30" s="50"/>
      <c r="L30" s="50"/>
      <c r="M30" s="50"/>
      <c r="N30" s="50"/>
    </row>
    <row r="31" spans="5:14" ht="15.75">
      <c r="E31" s="50" t="s">
        <v>87</v>
      </c>
      <c r="F31" s="50"/>
      <c r="G31" s="50"/>
      <c r="H31" s="50"/>
      <c r="I31" s="50"/>
      <c r="J31" s="50"/>
      <c r="K31" s="50"/>
      <c r="L31" s="50"/>
      <c r="M31" s="50"/>
      <c r="N31" s="50"/>
    </row>
    <row r="33" spans="1:15" ht="22.5" customHeight="1">
      <c r="A33" s="42" t="s">
        <v>0</v>
      </c>
      <c r="B33" s="42" t="s">
        <v>3</v>
      </c>
      <c r="C33" s="42" t="s">
        <v>4</v>
      </c>
      <c r="D33" s="42"/>
      <c r="E33" s="43" t="s">
        <v>5</v>
      </c>
      <c r="F33" s="57" t="s">
        <v>13</v>
      </c>
      <c r="G33" s="44" t="s">
        <v>25</v>
      </c>
      <c r="H33" s="45"/>
      <c r="I33" s="46"/>
      <c r="J33" s="57" t="s">
        <v>26</v>
      </c>
      <c r="K33" s="44" t="s">
        <v>10</v>
      </c>
      <c r="L33" s="45"/>
      <c r="M33" s="46"/>
      <c r="N33" s="51" t="s">
        <v>18</v>
      </c>
      <c r="O33" s="52"/>
    </row>
    <row r="34" spans="1:15" ht="25.5">
      <c r="A34" s="42"/>
      <c r="B34" s="42"/>
      <c r="C34" s="42"/>
      <c r="D34" s="42"/>
      <c r="E34" s="42"/>
      <c r="F34" s="58"/>
      <c r="G34" s="31" t="s">
        <v>106</v>
      </c>
      <c r="H34" s="26" t="s">
        <v>89</v>
      </c>
      <c r="I34" s="7" t="s">
        <v>9</v>
      </c>
      <c r="J34" s="58"/>
      <c r="K34" s="7" t="s">
        <v>16</v>
      </c>
      <c r="L34" s="7" t="s">
        <v>6</v>
      </c>
      <c r="M34" s="7" t="s">
        <v>17</v>
      </c>
      <c r="N34" s="53"/>
      <c r="O34" s="54"/>
    </row>
    <row r="35" spans="1:15" ht="19.5" customHeight="1">
      <c r="A35" s="12">
        <v>1</v>
      </c>
      <c r="B35" s="60" t="s">
        <v>60</v>
      </c>
      <c r="C35" s="61" t="s">
        <v>61</v>
      </c>
      <c r="D35" s="62" t="s">
        <v>62</v>
      </c>
      <c r="E35" s="63" t="s">
        <v>63</v>
      </c>
      <c r="F35" s="27">
        <v>7</v>
      </c>
      <c r="G35" s="20">
        <v>5</v>
      </c>
      <c r="H35" s="20"/>
      <c r="I35" s="20">
        <f>G35</f>
        <v>5</v>
      </c>
      <c r="J35" s="20">
        <v>2</v>
      </c>
      <c r="K35" s="39">
        <f>ROUND((J35*7+I35*2+F35)/10,1)</f>
        <v>3.1</v>
      </c>
      <c r="L35" s="29" t="str">
        <f>IF(K35&gt;=8.5,"A",IF(K35&gt;=7,"B",IF(K35&gt;=5.5,"C",IF(K35&gt;=4,"D",IF(AND(K35&lt;4,K35&gt;=0),"F",IF(AND(F35="",I35="",J35=""),"I",IF(OR(F35&lt;&gt;"",I35&lt;&gt;"",J35&lt;&gt;""),"X","R")))))))</f>
        <v>F</v>
      </c>
      <c r="M35" s="33">
        <f>IF(L35="A",4,IF(L35="B",3,IF(L35="C",2,IF(L35="D",1,0))))</f>
        <v>0</v>
      </c>
      <c r="N35" s="11" t="str">
        <f>IF(L35="A","GIỎI",IF(L35="B","KHÁ",IF(L35="C","TB",IF(L35="D","TB YẾU","KÉM"))))</f>
        <v>KÉM</v>
      </c>
      <c r="O35" s="5" t="str">
        <f>IF(OR(K35&lt;4,J35&lt;=2),"KHÔNG ĐẠT","ĐẠT")</f>
        <v>KHÔNG ĐẠT</v>
      </c>
    </row>
    <row r="36" spans="2:14" ht="16.5">
      <c r="B36" s="4" t="s">
        <v>107</v>
      </c>
      <c r="K36" s="47"/>
      <c r="L36" s="47"/>
      <c r="M36" s="47"/>
      <c r="N36" s="47"/>
    </row>
    <row r="37" spans="2:14" ht="15.75">
      <c r="B37" s="48" t="s">
        <v>108</v>
      </c>
      <c r="C37" s="48"/>
      <c r="D37" s="48"/>
      <c r="E37" s="48" t="s">
        <v>11</v>
      </c>
      <c r="F37" s="48"/>
      <c r="G37" s="48"/>
      <c r="H37" s="48" t="s">
        <v>12</v>
      </c>
      <c r="I37" s="48"/>
      <c r="J37" s="48"/>
      <c r="K37" s="34"/>
      <c r="L37" s="59" t="s">
        <v>109</v>
      </c>
      <c r="M37" s="59"/>
      <c r="N37" s="59"/>
    </row>
    <row r="38" ht="15.75">
      <c r="C38" s="3"/>
    </row>
    <row r="41" spans="2:14" ht="15.75">
      <c r="B41" s="48" t="s">
        <v>110</v>
      </c>
      <c r="C41" s="48"/>
      <c r="D41" s="13"/>
      <c r="E41" s="48" t="s">
        <v>114</v>
      </c>
      <c r="F41" s="48"/>
      <c r="G41" s="48"/>
      <c r="H41" s="48" t="s">
        <v>115</v>
      </c>
      <c r="I41" s="48"/>
      <c r="J41" s="48"/>
      <c r="K41" s="13"/>
      <c r="L41" s="13" t="s">
        <v>116</v>
      </c>
      <c r="M41" s="13"/>
      <c r="N41" s="13"/>
    </row>
    <row r="45" spans="1:14" ht="15.75">
      <c r="A45" s="55" t="s">
        <v>1</v>
      </c>
      <c r="B45" s="55"/>
      <c r="C45" s="55"/>
      <c r="D45" s="55"/>
      <c r="E45" s="48" t="s">
        <v>117</v>
      </c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5.75">
      <c r="A46" s="56" t="s">
        <v>2</v>
      </c>
      <c r="B46" s="56"/>
      <c r="C46" s="56"/>
      <c r="D46" s="56"/>
      <c r="E46" s="48" t="s">
        <v>28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5:14" ht="15.75">
      <c r="E47" s="49" t="s">
        <v>27</v>
      </c>
      <c r="F47" s="49"/>
      <c r="G47" s="49"/>
      <c r="H47" s="49"/>
      <c r="I47" s="49"/>
      <c r="J47" s="49"/>
      <c r="K47" s="49"/>
      <c r="L47" s="49"/>
      <c r="M47" s="49"/>
      <c r="N47" s="49"/>
    </row>
    <row r="48" spans="5:14" ht="15.75">
      <c r="E48" s="48" t="s">
        <v>112</v>
      </c>
      <c r="F48" s="48"/>
      <c r="G48" s="48"/>
      <c r="H48" s="48"/>
      <c r="I48" s="48"/>
      <c r="J48" s="48"/>
      <c r="K48" s="48"/>
      <c r="L48" s="48"/>
      <c r="M48" s="48"/>
      <c r="N48" s="48"/>
    </row>
    <row r="49" spans="5:14" ht="15.75">
      <c r="E49" s="50" t="s">
        <v>113</v>
      </c>
      <c r="F49" s="50"/>
      <c r="G49" s="50"/>
      <c r="H49" s="50"/>
      <c r="I49" s="50"/>
      <c r="J49" s="50"/>
      <c r="K49" s="50"/>
      <c r="L49" s="50"/>
      <c r="M49" s="50"/>
      <c r="N49" s="50"/>
    </row>
    <row r="50" spans="5:14" ht="15.75">
      <c r="E50" s="50" t="s">
        <v>87</v>
      </c>
      <c r="F50" s="50"/>
      <c r="G50" s="50"/>
      <c r="H50" s="50"/>
      <c r="I50" s="50"/>
      <c r="J50" s="50"/>
      <c r="K50" s="50"/>
      <c r="L50" s="50"/>
      <c r="M50" s="50"/>
      <c r="N50" s="50"/>
    </row>
    <row r="52" spans="1:15" ht="32.25" customHeight="1">
      <c r="A52" s="42" t="s">
        <v>0</v>
      </c>
      <c r="B52" s="42" t="s">
        <v>3</v>
      </c>
      <c r="C52" s="42" t="s">
        <v>4</v>
      </c>
      <c r="D52" s="42"/>
      <c r="E52" s="43" t="s">
        <v>5</v>
      </c>
      <c r="F52" s="57" t="s">
        <v>13</v>
      </c>
      <c r="G52" s="44" t="s">
        <v>25</v>
      </c>
      <c r="H52" s="45"/>
      <c r="I52" s="46"/>
      <c r="J52" s="57" t="s">
        <v>26</v>
      </c>
      <c r="K52" s="44" t="s">
        <v>10</v>
      </c>
      <c r="L52" s="45"/>
      <c r="M52" s="46"/>
      <c r="N52" s="51" t="s">
        <v>18</v>
      </c>
      <c r="O52" s="52"/>
    </row>
    <row r="53" spans="1:15" ht="25.5">
      <c r="A53" s="42"/>
      <c r="B53" s="42"/>
      <c r="C53" s="42"/>
      <c r="D53" s="42"/>
      <c r="E53" s="42"/>
      <c r="F53" s="58"/>
      <c r="G53" s="31" t="s">
        <v>106</v>
      </c>
      <c r="H53" s="26" t="s">
        <v>89</v>
      </c>
      <c r="I53" s="7" t="s">
        <v>9</v>
      </c>
      <c r="J53" s="58"/>
      <c r="K53" s="7" t="s">
        <v>16</v>
      </c>
      <c r="L53" s="7" t="s">
        <v>6</v>
      </c>
      <c r="M53" s="7" t="s">
        <v>17</v>
      </c>
      <c r="N53" s="53"/>
      <c r="O53" s="54"/>
    </row>
    <row r="54" spans="1:15" ht="20.25" customHeight="1">
      <c r="A54" s="12">
        <v>1</v>
      </c>
      <c r="B54" s="60" t="s">
        <v>60</v>
      </c>
      <c r="C54" s="61" t="s">
        <v>61</v>
      </c>
      <c r="D54" s="62" t="s">
        <v>62</v>
      </c>
      <c r="E54" s="63" t="s">
        <v>63</v>
      </c>
      <c r="F54" s="27">
        <v>7</v>
      </c>
      <c r="G54" s="20">
        <v>5</v>
      </c>
      <c r="H54" s="20"/>
      <c r="I54" s="20">
        <f>G54</f>
        <v>5</v>
      </c>
      <c r="J54" s="20">
        <v>5</v>
      </c>
      <c r="K54" s="39">
        <f>ROUND((J54*7+I54*2+F54)/10,1)</f>
        <v>5.2</v>
      </c>
      <c r="L54" s="29" t="str">
        <f>IF(K54&gt;=8.5,"A",IF(K54&gt;=7,"B",IF(K54&gt;=5.5,"C",IF(K54&gt;=4,"D",IF(AND(K54&lt;4,K54&gt;=0),"F",IF(AND(F54="",I54="",J54=""),"I",IF(OR(F54&lt;&gt;"",I54&lt;&gt;"",J54&lt;&gt;""),"X","R")))))))</f>
        <v>D</v>
      </c>
      <c r="M54" s="33">
        <f>IF(L54="A",4,IF(L54="B",3,IF(L54="C",2,IF(L54="D",1,0))))</f>
        <v>1</v>
      </c>
      <c r="N54" s="11" t="str">
        <f>IF(L54="A","GIỎI",IF(L54="B","KHÁ",IF(L54="C","TB",IF(L54="D","TB YẾU","KÉM"))))</f>
        <v>TB YẾU</v>
      </c>
      <c r="O54" s="5" t="str">
        <f>IF(OR(K54&lt;4,J54&lt;=2),"KHÔNG ĐẠT","ĐẠT")</f>
        <v>ĐẠT</v>
      </c>
    </row>
    <row r="55" spans="2:14" ht="16.5">
      <c r="B55" s="4" t="s">
        <v>107</v>
      </c>
      <c r="K55" s="47"/>
      <c r="L55" s="47"/>
      <c r="M55" s="47"/>
      <c r="N55" s="47"/>
    </row>
    <row r="56" spans="2:14" ht="15.75">
      <c r="B56" s="48" t="s">
        <v>108</v>
      </c>
      <c r="C56" s="48"/>
      <c r="D56" s="48"/>
      <c r="E56" s="48" t="s">
        <v>11</v>
      </c>
      <c r="F56" s="48"/>
      <c r="G56" s="48"/>
      <c r="H56" s="48" t="s">
        <v>12</v>
      </c>
      <c r="I56" s="48"/>
      <c r="J56" s="48"/>
      <c r="K56" s="34"/>
      <c r="L56" s="59" t="s">
        <v>109</v>
      </c>
      <c r="M56" s="59"/>
      <c r="N56" s="59"/>
    </row>
    <row r="57" ht="15.75">
      <c r="C57" s="3"/>
    </row>
    <row r="60" spans="2:14" ht="15.75">
      <c r="B60" s="48" t="s">
        <v>110</v>
      </c>
      <c r="C60" s="48"/>
      <c r="D60" s="13"/>
      <c r="E60" s="48" t="s">
        <v>114</v>
      </c>
      <c r="F60" s="48"/>
      <c r="G60" s="48"/>
      <c r="H60" s="48" t="s">
        <v>115</v>
      </c>
      <c r="I60" s="48"/>
      <c r="J60" s="48"/>
      <c r="K60" s="13"/>
      <c r="L60" s="13" t="s">
        <v>116</v>
      </c>
      <c r="M60" s="13"/>
      <c r="N60" s="13"/>
    </row>
  </sheetData>
  <sheetProtection/>
  <mergeCells count="73">
    <mergeCell ref="B60:C60"/>
    <mergeCell ref="E60:G60"/>
    <mergeCell ref="H60:J60"/>
    <mergeCell ref="J52:J53"/>
    <mergeCell ref="K52:M52"/>
    <mergeCell ref="N52:O53"/>
    <mergeCell ref="K55:N55"/>
    <mergeCell ref="B56:D56"/>
    <mergeCell ref="E56:G56"/>
    <mergeCell ref="H56:J56"/>
    <mergeCell ref="L56:N56"/>
    <mergeCell ref="E47:N47"/>
    <mergeCell ref="E48:N48"/>
    <mergeCell ref="E49:N49"/>
    <mergeCell ref="E50:N50"/>
    <mergeCell ref="A52:A53"/>
    <mergeCell ref="B52:B53"/>
    <mergeCell ref="C52:D53"/>
    <mergeCell ref="E52:E53"/>
    <mergeCell ref="F52:F53"/>
    <mergeCell ref="G52:I52"/>
    <mergeCell ref="B41:C41"/>
    <mergeCell ref="E41:G41"/>
    <mergeCell ref="H41:J41"/>
    <mergeCell ref="A45:D45"/>
    <mergeCell ref="E45:N45"/>
    <mergeCell ref="A46:D46"/>
    <mergeCell ref="E46:N46"/>
    <mergeCell ref="N33:O34"/>
    <mergeCell ref="K36:N36"/>
    <mergeCell ref="B37:D37"/>
    <mergeCell ref="E37:G37"/>
    <mergeCell ref="H37:J37"/>
    <mergeCell ref="L37:N37"/>
    <mergeCell ref="E30:N30"/>
    <mergeCell ref="E31:N31"/>
    <mergeCell ref="A33:A34"/>
    <mergeCell ref="B33:B34"/>
    <mergeCell ref="C33:D34"/>
    <mergeCell ref="E33:E34"/>
    <mergeCell ref="F33:F34"/>
    <mergeCell ref="G33:I33"/>
    <mergeCell ref="J33:J34"/>
    <mergeCell ref="K33:M33"/>
    <mergeCell ref="A26:D26"/>
    <mergeCell ref="E26:N26"/>
    <mergeCell ref="A27:D27"/>
    <mergeCell ref="E27:N27"/>
    <mergeCell ref="E28:N28"/>
    <mergeCell ref="E29:N29"/>
    <mergeCell ref="E5:N5"/>
    <mergeCell ref="E6:N6"/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J8:J9"/>
    <mergeCell ref="K13:N13"/>
    <mergeCell ref="H14:J14"/>
    <mergeCell ref="K14:N14"/>
    <mergeCell ref="C18:E18"/>
    <mergeCell ref="H18:J18"/>
    <mergeCell ref="K18:N18"/>
    <mergeCell ref="K8:M8"/>
    <mergeCell ref="N8:O9"/>
  </mergeCells>
  <printOptions/>
  <pageMargins left="0.33" right="0.22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O16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103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104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105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92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37.5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25</v>
      </c>
      <c r="H8" s="45"/>
      <c r="I8" s="46"/>
      <c r="J8" s="57" t="s">
        <v>26</v>
      </c>
      <c r="K8" s="44" t="s">
        <v>10</v>
      </c>
      <c r="L8" s="45"/>
      <c r="M8" s="46"/>
      <c r="N8" s="51" t="s">
        <v>18</v>
      </c>
      <c r="O8" s="52"/>
    </row>
    <row r="9" spans="1:15" s="8" customFormat="1" ht="31.5" customHeight="1">
      <c r="A9" s="42"/>
      <c r="B9" s="42"/>
      <c r="C9" s="42"/>
      <c r="D9" s="42"/>
      <c r="E9" s="42"/>
      <c r="F9" s="58"/>
      <c r="G9" s="31" t="s">
        <v>106</v>
      </c>
      <c r="H9" s="26" t="s">
        <v>89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41" customFormat="1" ht="19.5" customHeight="1">
      <c r="A10" s="12">
        <v>1</v>
      </c>
      <c r="B10" s="35" t="s">
        <v>36</v>
      </c>
      <c r="C10" s="36" t="s">
        <v>37</v>
      </c>
      <c r="D10" s="37" t="s">
        <v>19</v>
      </c>
      <c r="E10" s="38" t="s">
        <v>38</v>
      </c>
      <c r="F10" s="27">
        <v>9</v>
      </c>
      <c r="G10" s="20">
        <v>7</v>
      </c>
      <c r="H10" s="20"/>
      <c r="I10" s="20">
        <f>G10</f>
        <v>7</v>
      </c>
      <c r="J10" s="20">
        <v>4.5</v>
      </c>
      <c r="K10" s="39">
        <f>ROUND((J10*7+I10*2+F10)/10,1)</f>
        <v>5.5</v>
      </c>
      <c r="L10" s="20" t="str">
        <f>IF(K10&gt;=8.5,"A",IF(K10&gt;=7,"B",IF(K10&gt;=5.5,"C",IF(K10&gt;=4,"D",IF(AND(K10&lt;4,K10&gt;=0),"F",IF(AND(F10="",I10="",J10=""),"I",IF(OR(F10&lt;&gt;"",I10&lt;&gt;"",J10&lt;&gt;""),"X","R")))))))</f>
        <v>C</v>
      </c>
      <c r="M10" s="40">
        <f>IF(L10="A",4,IF(L10="B",3,IF(L10="C",2,IF(L10="D",1,0))))</f>
        <v>2</v>
      </c>
      <c r="N10" s="11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2:14" ht="16.5">
      <c r="B11" s="4" t="s">
        <v>107</v>
      </c>
      <c r="K11" s="47"/>
      <c r="L11" s="47"/>
      <c r="M11" s="47"/>
      <c r="N11" s="47"/>
    </row>
    <row r="12" spans="2:14" ht="19.5" customHeight="1">
      <c r="B12" s="48" t="s">
        <v>108</v>
      </c>
      <c r="C12" s="48"/>
      <c r="D12" s="48"/>
      <c r="E12" s="48" t="s">
        <v>11</v>
      </c>
      <c r="F12" s="48"/>
      <c r="G12" s="48"/>
      <c r="H12" s="48" t="s">
        <v>12</v>
      </c>
      <c r="I12" s="48"/>
      <c r="J12" s="48"/>
      <c r="K12" s="34"/>
      <c r="L12" s="59" t="s">
        <v>109</v>
      </c>
      <c r="M12" s="59"/>
      <c r="N12" s="59"/>
    </row>
    <row r="13" ht="15.75">
      <c r="C13" s="3"/>
    </row>
    <row r="16" spans="2:14" ht="30.75" customHeight="1">
      <c r="B16" s="48" t="s">
        <v>110</v>
      </c>
      <c r="C16" s="48"/>
      <c r="D16" s="13"/>
      <c r="E16" s="48" t="s">
        <v>78</v>
      </c>
      <c r="F16" s="48"/>
      <c r="G16" s="48"/>
      <c r="H16" s="48" t="s">
        <v>15</v>
      </c>
      <c r="I16" s="48"/>
      <c r="J16" s="48"/>
      <c r="K16" s="13"/>
      <c r="L16" s="13" t="s">
        <v>111</v>
      </c>
      <c r="M16" s="13"/>
      <c r="N16" s="13"/>
    </row>
    <row r="17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Q19" sqref="Q19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6.00390625" style="1" customWidth="1"/>
    <col min="4" max="4" width="7.140625" style="1" customWidth="1"/>
    <col min="5" max="6" width="12.421875" style="1" customWidth="1"/>
    <col min="7" max="7" width="6.4218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9.00390625" style="1" customWidth="1"/>
    <col min="15" max="15" width="14.0039062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76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94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95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25</v>
      </c>
      <c r="H8" s="45"/>
      <c r="I8" s="46"/>
      <c r="J8" s="57" t="s">
        <v>26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79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7">
        <v>8</v>
      </c>
      <c r="G10" s="20">
        <v>8</v>
      </c>
      <c r="H10" s="20"/>
      <c r="I10" s="20">
        <f>G10</f>
        <v>8</v>
      </c>
      <c r="J10" s="20">
        <v>5</v>
      </c>
      <c r="K10" s="14">
        <f>ROUND((J10*7+I10*2+F10)/10,1)</f>
        <v>5.9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6">
        <f aca="true" t="shared" si="0" ref="M10:M22">IF(L10="A",4,IF(L10="B",3,IF(L10="C",2,IF(L10="D",1,0))))</f>
        <v>2</v>
      </c>
      <c r="N10" s="11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1:15" s="6" customFormat="1" ht="1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7">
        <v>8</v>
      </c>
      <c r="G11" s="20">
        <v>8</v>
      </c>
      <c r="H11" s="20"/>
      <c r="I11" s="20">
        <f aca="true" t="shared" si="1" ref="I11:I22">G11</f>
        <v>8</v>
      </c>
      <c r="J11" s="20">
        <v>5</v>
      </c>
      <c r="K11" s="14">
        <f aca="true" t="shared" si="2" ref="K11:K22">ROUND((J11*7+I11*2+F11)/10,1)</f>
        <v>5.9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C</v>
      </c>
      <c r="M11" s="16">
        <f t="shared" si="0"/>
        <v>2</v>
      </c>
      <c r="N11" s="11" t="str">
        <f aca="true" t="shared" si="4" ref="N11:N22">IF(L11="A","GIỎI",IF(L11="B","KHÁ",IF(L11="C","TB",IF(L11="D","TB YẾU","KÉM"))))</f>
        <v>TB</v>
      </c>
      <c r="O11" s="5" t="str">
        <f aca="true" t="shared" si="5" ref="O11:O22">IF(OR(K11&lt;4,J11&lt;=2),"KHÔNG ĐẠT","ĐẠT")</f>
        <v>ĐẠT</v>
      </c>
    </row>
    <row r="12" spans="1:15" s="6" customFormat="1" ht="15" customHeight="1">
      <c r="A12" s="12">
        <v>3</v>
      </c>
      <c r="B12" s="21" t="s">
        <v>36</v>
      </c>
      <c r="C12" s="22" t="s">
        <v>37</v>
      </c>
      <c r="D12" s="23" t="s">
        <v>19</v>
      </c>
      <c r="E12" s="21" t="s">
        <v>38</v>
      </c>
      <c r="F12" s="27">
        <v>8</v>
      </c>
      <c r="G12" s="20">
        <v>8</v>
      </c>
      <c r="H12" s="20"/>
      <c r="I12" s="20">
        <f t="shared" si="1"/>
        <v>8</v>
      </c>
      <c r="J12" s="20">
        <v>5</v>
      </c>
      <c r="K12" s="14">
        <f t="shared" si="2"/>
        <v>5.9</v>
      </c>
      <c r="L12" s="15" t="str">
        <f t="shared" si="3"/>
        <v>C</v>
      </c>
      <c r="M12" s="16">
        <f t="shared" si="0"/>
        <v>2</v>
      </c>
      <c r="N12" s="11" t="str">
        <f t="shared" si="4"/>
        <v>TB</v>
      </c>
      <c r="O12" s="5" t="str">
        <f t="shared" si="5"/>
        <v>ĐẠT</v>
      </c>
    </row>
    <row r="13" spans="1:15" s="6" customFormat="1" ht="15" customHeight="1">
      <c r="A13" s="12">
        <v>4</v>
      </c>
      <c r="B13" s="17" t="s">
        <v>39</v>
      </c>
      <c r="C13" s="17" t="s">
        <v>40</v>
      </c>
      <c r="D13" s="18" t="s">
        <v>41</v>
      </c>
      <c r="E13" s="19" t="s">
        <v>42</v>
      </c>
      <c r="F13" s="27">
        <v>8</v>
      </c>
      <c r="G13" s="20">
        <v>8</v>
      </c>
      <c r="H13" s="20"/>
      <c r="I13" s="20">
        <f t="shared" si="1"/>
        <v>8</v>
      </c>
      <c r="J13" s="20">
        <v>6</v>
      </c>
      <c r="K13" s="14">
        <f t="shared" si="2"/>
        <v>6.6</v>
      </c>
      <c r="L13" s="15" t="str">
        <f t="shared" si="3"/>
        <v>C</v>
      </c>
      <c r="M13" s="16">
        <f t="shared" si="0"/>
        <v>2</v>
      </c>
      <c r="N13" s="11" t="str">
        <f t="shared" si="4"/>
        <v>TB</v>
      </c>
      <c r="O13" s="5" t="str">
        <f t="shared" si="5"/>
        <v>ĐẠT</v>
      </c>
    </row>
    <row r="14" spans="1:15" s="6" customFormat="1" ht="15" customHeight="1">
      <c r="A14" s="12">
        <v>5</v>
      </c>
      <c r="B14" s="21" t="s">
        <v>43</v>
      </c>
      <c r="C14" s="22" t="s">
        <v>44</v>
      </c>
      <c r="D14" s="23" t="s">
        <v>20</v>
      </c>
      <c r="E14" s="21" t="s">
        <v>45</v>
      </c>
      <c r="F14" s="27">
        <v>8</v>
      </c>
      <c r="G14" s="20">
        <v>8</v>
      </c>
      <c r="H14" s="20"/>
      <c r="I14" s="20">
        <f t="shared" si="1"/>
        <v>8</v>
      </c>
      <c r="J14" s="20">
        <v>0</v>
      </c>
      <c r="K14" s="14">
        <f t="shared" si="2"/>
        <v>2.4</v>
      </c>
      <c r="L14" s="15" t="str">
        <f t="shared" si="3"/>
        <v>F</v>
      </c>
      <c r="M14" s="16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5" customHeight="1">
      <c r="A15" s="12">
        <v>6</v>
      </c>
      <c r="B15" s="21" t="s">
        <v>46</v>
      </c>
      <c r="C15" s="22" t="s">
        <v>47</v>
      </c>
      <c r="D15" s="23" t="s">
        <v>22</v>
      </c>
      <c r="E15" s="21" t="s">
        <v>48</v>
      </c>
      <c r="F15" s="27">
        <v>8</v>
      </c>
      <c r="G15" s="20">
        <v>8</v>
      </c>
      <c r="H15" s="20"/>
      <c r="I15" s="20">
        <f t="shared" si="1"/>
        <v>8</v>
      </c>
      <c r="J15" s="20">
        <v>0</v>
      </c>
      <c r="K15" s="14">
        <f t="shared" si="2"/>
        <v>2.4</v>
      </c>
      <c r="L15" s="15" t="str">
        <f t="shared" si="3"/>
        <v>F</v>
      </c>
      <c r="M15" s="16">
        <f t="shared" si="0"/>
        <v>0</v>
      </c>
      <c r="N15" s="11" t="str">
        <f t="shared" si="4"/>
        <v>KÉM</v>
      </c>
      <c r="O15" s="5" t="str">
        <f t="shared" si="5"/>
        <v>KHÔNG ĐẠT</v>
      </c>
    </row>
    <row r="16" spans="1:15" s="6" customFormat="1" ht="15" customHeight="1">
      <c r="A16" s="12">
        <v>7</v>
      </c>
      <c r="B16" s="21" t="s">
        <v>49</v>
      </c>
      <c r="C16" s="22" t="s">
        <v>50</v>
      </c>
      <c r="D16" s="23" t="s">
        <v>51</v>
      </c>
      <c r="E16" s="21" t="s">
        <v>52</v>
      </c>
      <c r="F16" s="27">
        <v>8</v>
      </c>
      <c r="G16" s="20">
        <v>8</v>
      </c>
      <c r="H16" s="20"/>
      <c r="I16" s="20">
        <f t="shared" si="1"/>
        <v>8</v>
      </c>
      <c r="J16" s="20">
        <v>5</v>
      </c>
      <c r="K16" s="14">
        <f t="shared" si="2"/>
        <v>5.9</v>
      </c>
      <c r="L16" s="15" t="str">
        <f t="shared" si="3"/>
        <v>C</v>
      </c>
      <c r="M16" s="16">
        <f t="shared" si="0"/>
        <v>2</v>
      </c>
      <c r="N16" s="11" t="str">
        <f t="shared" si="4"/>
        <v>TB</v>
      </c>
      <c r="O16" s="5" t="str">
        <f t="shared" si="5"/>
        <v>ĐẠT</v>
      </c>
    </row>
    <row r="17" spans="1:15" s="6" customFormat="1" ht="15" customHeight="1">
      <c r="A17" s="12">
        <v>8</v>
      </c>
      <c r="B17" s="21" t="s">
        <v>53</v>
      </c>
      <c r="C17" s="22" t="s">
        <v>54</v>
      </c>
      <c r="D17" s="23" t="s">
        <v>23</v>
      </c>
      <c r="E17" s="21" t="s">
        <v>55</v>
      </c>
      <c r="F17" s="27">
        <v>8</v>
      </c>
      <c r="G17" s="20">
        <v>8</v>
      </c>
      <c r="H17" s="20"/>
      <c r="I17" s="20">
        <f t="shared" si="1"/>
        <v>8</v>
      </c>
      <c r="J17" s="20">
        <v>4</v>
      </c>
      <c r="K17" s="14">
        <f t="shared" si="2"/>
        <v>5.2</v>
      </c>
      <c r="L17" s="15" t="str">
        <f t="shared" si="3"/>
        <v>D</v>
      </c>
      <c r="M17" s="16">
        <f t="shared" si="0"/>
        <v>1</v>
      </c>
      <c r="N17" s="11" t="str">
        <f t="shared" si="4"/>
        <v>TB YẾU</v>
      </c>
      <c r="O17" s="5" t="str">
        <f t="shared" si="5"/>
        <v>ĐẠT</v>
      </c>
    </row>
    <row r="18" spans="1:15" s="6" customFormat="1" ht="15" customHeight="1">
      <c r="A18" s="12">
        <v>9</v>
      </c>
      <c r="B18" s="21" t="s">
        <v>56</v>
      </c>
      <c r="C18" s="22" t="s">
        <v>57</v>
      </c>
      <c r="D18" s="23" t="s">
        <v>58</v>
      </c>
      <c r="E18" s="21" t="s">
        <v>59</v>
      </c>
      <c r="F18" s="27">
        <v>8</v>
      </c>
      <c r="G18" s="20">
        <v>8</v>
      </c>
      <c r="H18" s="20"/>
      <c r="I18" s="20">
        <f t="shared" si="1"/>
        <v>8</v>
      </c>
      <c r="J18" s="20">
        <v>5</v>
      </c>
      <c r="K18" s="14">
        <f t="shared" si="2"/>
        <v>5.9</v>
      </c>
      <c r="L18" s="15" t="str">
        <f t="shared" si="3"/>
        <v>C</v>
      </c>
      <c r="M18" s="16">
        <f t="shared" si="0"/>
        <v>2</v>
      </c>
      <c r="N18" s="11" t="str">
        <f t="shared" si="4"/>
        <v>TB</v>
      </c>
      <c r="O18" s="5" t="str">
        <f t="shared" si="5"/>
        <v>ĐẠT</v>
      </c>
    </row>
    <row r="19" spans="1:15" s="6" customFormat="1" ht="15" customHeight="1">
      <c r="A19" s="12">
        <v>10</v>
      </c>
      <c r="B19" s="21" t="s">
        <v>60</v>
      </c>
      <c r="C19" s="22" t="s">
        <v>61</v>
      </c>
      <c r="D19" s="23" t="s">
        <v>62</v>
      </c>
      <c r="E19" s="21" t="s">
        <v>63</v>
      </c>
      <c r="F19" s="27">
        <v>8</v>
      </c>
      <c r="G19" s="20">
        <v>8</v>
      </c>
      <c r="H19" s="20"/>
      <c r="I19" s="20">
        <f t="shared" si="1"/>
        <v>8</v>
      </c>
      <c r="J19" s="20">
        <v>5</v>
      </c>
      <c r="K19" s="14">
        <f t="shared" si="2"/>
        <v>5.9</v>
      </c>
      <c r="L19" s="15" t="str">
        <f t="shared" si="3"/>
        <v>C</v>
      </c>
      <c r="M19" s="16">
        <f t="shared" si="0"/>
        <v>2</v>
      </c>
      <c r="N19" s="11" t="str">
        <f t="shared" si="4"/>
        <v>TB</v>
      </c>
      <c r="O19" s="5" t="str">
        <f t="shared" si="5"/>
        <v>ĐẠT</v>
      </c>
    </row>
    <row r="20" spans="1:15" s="6" customFormat="1" ht="15" customHeight="1">
      <c r="A20" s="12">
        <v>11</v>
      </c>
      <c r="B20" s="21" t="s">
        <v>64</v>
      </c>
      <c r="C20" s="22" t="s">
        <v>21</v>
      </c>
      <c r="D20" s="23" t="s">
        <v>65</v>
      </c>
      <c r="E20" s="21" t="s">
        <v>66</v>
      </c>
      <c r="F20" s="27">
        <v>8</v>
      </c>
      <c r="G20" s="20">
        <v>8</v>
      </c>
      <c r="H20" s="20"/>
      <c r="I20" s="20">
        <f t="shared" si="1"/>
        <v>8</v>
      </c>
      <c r="J20" s="20">
        <v>6</v>
      </c>
      <c r="K20" s="14">
        <f t="shared" si="2"/>
        <v>6.6</v>
      </c>
      <c r="L20" s="15" t="str">
        <f t="shared" si="3"/>
        <v>C</v>
      </c>
      <c r="M20" s="16">
        <f t="shared" si="0"/>
        <v>2</v>
      </c>
      <c r="N20" s="11" t="str">
        <f t="shared" si="4"/>
        <v>TB</v>
      </c>
      <c r="O20" s="5" t="str">
        <f t="shared" si="5"/>
        <v>ĐẠT</v>
      </c>
    </row>
    <row r="21" spans="1:15" s="6" customFormat="1" ht="15" customHeight="1">
      <c r="A21" s="12">
        <v>12</v>
      </c>
      <c r="B21" s="21" t="s">
        <v>67</v>
      </c>
      <c r="C21" s="24" t="s">
        <v>68</v>
      </c>
      <c r="D21" s="25" t="s">
        <v>69</v>
      </c>
      <c r="E21" s="21" t="s">
        <v>70</v>
      </c>
      <c r="F21" s="27">
        <v>9</v>
      </c>
      <c r="G21" s="20">
        <v>9</v>
      </c>
      <c r="H21" s="20"/>
      <c r="I21" s="20">
        <f t="shared" si="1"/>
        <v>9</v>
      </c>
      <c r="J21" s="20">
        <v>6</v>
      </c>
      <c r="K21" s="14">
        <f t="shared" si="2"/>
        <v>6.9</v>
      </c>
      <c r="L21" s="15" t="str">
        <f t="shared" si="3"/>
        <v>C</v>
      </c>
      <c r="M21" s="16">
        <f t="shared" si="0"/>
        <v>2</v>
      </c>
      <c r="N21" s="11" t="str">
        <f t="shared" si="4"/>
        <v>TB</v>
      </c>
      <c r="O21" s="5" t="str">
        <f t="shared" si="5"/>
        <v>ĐẠT</v>
      </c>
    </row>
    <row r="22" spans="1:15" s="6" customFormat="1" ht="15" customHeight="1">
      <c r="A22" s="12">
        <v>13</v>
      </c>
      <c r="B22" s="22" t="s">
        <v>71</v>
      </c>
      <c r="C22" s="22" t="s">
        <v>72</v>
      </c>
      <c r="D22" s="23" t="s">
        <v>73</v>
      </c>
      <c r="E22" s="23" t="s">
        <v>74</v>
      </c>
      <c r="F22" s="27">
        <v>8</v>
      </c>
      <c r="G22" s="20">
        <v>8</v>
      </c>
      <c r="H22" s="20"/>
      <c r="I22" s="20">
        <f t="shared" si="1"/>
        <v>8</v>
      </c>
      <c r="J22" s="20">
        <v>6</v>
      </c>
      <c r="K22" s="14">
        <f t="shared" si="2"/>
        <v>6.6</v>
      </c>
      <c r="L22" s="15" t="str">
        <f t="shared" si="3"/>
        <v>C</v>
      </c>
      <c r="M22" s="16">
        <f t="shared" si="0"/>
        <v>2</v>
      </c>
      <c r="N22" s="11" t="str">
        <f t="shared" si="4"/>
        <v>TB</v>
      </c>
      <c r="O22" s="5" t="str">
        <f t="shared" si="5"/>
        <v>ĐẠT</v>
      </c>
    </row>
    <row r="23" spans="2:14" ht="16.5">
      <c r="B23" s="4" t="s">
        <v>75</v>
      </c>
      <c r="K23" s="47"/>
      <c r="L23" s="47"/>
      <c r="M23" s="47"/>
      <c r="N23" s="47"/>
    </row>
    <row r="24" spans="3:14" ht="19.5" customHeight="1">
      <c r="C24" s="13" t="s">
        <v>24</v>
      </c>
      <c r="D24" s="13"/>
      <c r="E24" s="13"/>
      <c r="H24" s="48" t="s">
        <v>11</v>
      </c>
      <c r="I24" s="48"/>
      <c r="J24" s="48"/>
      <c r="K24" s="48" t="s">
        <v>12</v>
      </c>
      <c r="L24" s="48"/>
      <c r="M24" s="48"/>
      <c r="N24" s="48"/>
    </row>
    <row r="25" ht="15.75">
      <c r="C25" s="3"/>
    </row>
    <row r="28" spans="3:14" ht="30.75" customHeight="1">
      <c r="C28" s="48" t="s">
        <v>14</v>
      </c>
      <c r="D28" s="48"/>
      <c r="E28" s="48"/>
      <c r="F28" s="2"/>
      <c r="G28" s="2"/>
      <c r="H28" s="48" t="s">
        <v>78</v>
      </c>
      <c r="I28" s="48"/>
      <c r="J28" s="48"/>
      <c r="K28" s="48" t="s">
        <v>15</v>
      </c>
      <c r="L28" s="48"/>
      <c r="M28" s="48"/>
      <c r="N28" s="48"/>
    </row>
    <row r="29" ht="24.75" customHeight="1"/>
  </sheetData>
  <sheetProtection/>
  <mergeCells count="23">
    <mergeCell ref="C28:E28"/>
    <mergeCell ref="H28:J28"/>
    <mergeCell ref="K28:N28"/>
    <mergeCell ref="N8:O9"/>
    <mergeCell ref="K23:N23"/>
    <mergeCell ref="H24:J24"/>
    <mergeCell ref="K24:N24"/>
    <mergeCell ref="A1:D1"/>
    <mergeCell ref="E1:N1"/>
    <mergeCell ref="A2:D2"/>
    <mergeCell ref="E2:N2"/>
    <mergeCell ref="K8:M8"/>
    <mergeCell ref="A8:A9"/>
    <mergeCell ref="B8:B9"/>
    <mergeCell ref="E4:N4"/>
    <mergeCell ref="E5:N5"/>
    <mergeCell ref="E6:N6"/>
    <mergeCell ref="E3:N3"/>
    <mergeCell ref="F8:F9"/>
    <mergeCell ref="G8:I8"/>
    <mergeCell ref="C8:D9"/>
    <mergeCell ref="E8:E9"/>
    <mergeCell ref="J8:J9"/>
  </mergeCells>
  <printOptions/>
  <pageMargins left="0.31" right="0.42" top="0.72" bottom="0.57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R24" sqref="R24"/>
    </sheetView>
  </sheetViews>
  <sheetFormatPr defaultColWidth="9.140625" defaultRowHeight="12.75"/>
  <cols>
    <col min="1" max="1" width="4.57421875" style="1" bestFit="1" customWidth="1"/>
    <col min="2" max="2" width="13.28125" style="1" customWidth="1"/>
    <col min="3" max="3" width="16.00390625" style="1" customWidth="1"/>
    <col min="4" max="4" width="7.140625" style="1" customWidth="1"/>
    <col min="5" max="6" width="12.421875" style="1" customWidth="1"/>
    <col min="7" max="7" width="6.4218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9.00390625" style="1" customWidth="1"/>
    <col min="15" max="15" width="14.0039062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76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81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80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83</v>
      </c>
      <c r="H8" s="45"/>
      <c r="I8" s="46"/>
      <c r="J8" s="57" t="s">
        <v>84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82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7">
        <v>8</v>
      </c>
      <c r="G10" s="20">
        <v>9</v>
      </c>
      <c r="H10" s="20">
        <v>7.3</v>
      </c>
      <c r="I10" s="20">
        <f>(H10*2.5+G10*1.5)/4</f>
        <v>7.9375</v>
      </c>
      <c r="J10" s="20">
        <v>0.5</v>
      </c>
      <c r="K10" s="32">
        <f>ROUND((J10*5+I10*4+F10)/10,1)</f>
        <v>4.2</v>
      </c>
      <c r="L10" s="29" t="str">
        <f>IF(K10&gt;=8.5,"A",IF(K10&gt;=7,"B",IF(K10&gt;=5.5,"C",IF(K10&gt;=4,"D",IF(AND(K10&lt;4,K10&gt;=0),"F",IF(AND(F10="",I10="",J10=""),"I",IF(OR(F10&lt;&gt;"",I10&lt;&gt;"",J10&lt;&gt;""),"X","R")))))))</f>
        <v>D</v>
      </c>
      <c r="M10" s="33">
        <f aca="true" t="shared" si="0" ref="M10:M22">IF(L10="A",4,IF(L10="B",3,IF(L10="C",2,IF(L10="D",1,0))))</f>
        <v>1</v>
      </c>
      <c r="N10" s="11" t="str">
        <f>IF(L10="A","GIỎI",IF(L10="B","KHÁ",IF(L10="C","TB",IF(L10="D","TB YẾU","KÉM"))))</f>
        <v>TB YẾU</v>
      </c>
      <c r="O10" s="5" t="str">
        <f>IF(OR(K10&lt;4,J10&lt;=2),"KHÔNG ĐẠT","ĐẠT")</f>
        <v>KHÔNG ĐẠT</v>
      </c>
    </row>
    <row r="11" spans="1:15" s="6" customFormat="1" ht="1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7">
        <v>8</v>
      </c>
      <c r="G11" s="20">
        <v>6</v>
      </c>
      <c r="H11" s="20">
        <v>7.7</v>
      </c>
      <c r="I11" s="20">
        <f aca="true" t="shared" si="1" ref="I11:I22">(H11*2.5+G11*1.5)/4</f>
        <v>7.0625</v>
      </c>
      <c r="J11" s="20">
        <v>0.5</v>
      </c>
      <c r="K11" s="32">
        <f aca="true" t="shared" si="2" ref="K11:K22">ROUND((J11*5+I11*4+F11)/10,1)</f>
        <v>3.9</v>
      </c>
      <c r="L11" s="29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F</v>
      </c>
      <c r="M11" s="33">
        <f t="shared" si="0"/>
        <v>0</v>
      </c>
      <c r="N11" s="11" t="str">
        <f aca="true" t="shared" si="4" ref="N11:N22">IF(L11="A","GIỎI",IF(L11="B","KHÁ",IF(L11="C","TB",IF(L11="D","TB YẾU","KÉM"))))</f>
        <v>KÉM</v>
      </c>
      <c r="O11" s="5" t="str">
        <f aca="true" t="shared" si="5" ref="O11:O22">IF(OR(K11&lt;4,J11&lt;=2),"KHÔNG ĐẠT","ĐẠT")</f>
        <v>KHÔNG ĐẠT</v>
      </c>
    </row>
    <row r="12" spans="1:15" s="6" customFormat="1" ht="15" customHeight="1">
      <c r="A12" s="12">
        <v>3</v>
      </c>
      <c r="B12" s="21" t="s">
        <v>36</v>
      </c>
      <c r="C12" s="22" t="s">
        <v>37</v>
      </c>
      <c r="D12" s="23" t="s">
        <v>19</v>
      </c>
      <c r="E12" s="21" t="s">
        <v>38</v>
      </c>
      <c r="F12" s="27">
        <v>7</v>
      </c>
      <c r="G12" s="20">
        <v>7.5</v>
      </c>
      <c r="H12" s="20">
        <v>7</v>
      </c>
      <c r="I12" s="20">
        <f t="shared" si="1"/>
        <v>7.1875</v>
      </c>
      <c r="J12" s="20">
        <v>3</v>
      </c>
      <c r="K12" s="32">
        <f t="shared" si="2"/>
        <v>5.1</v>
      </c>
      <c r="L12" s="29" t="str">
        <f t="shared" si="3"/>
        <v>D</v>
      </c>
      <c r="M12" s="33">
        <f t="shared" si="0"/>
        <v>1</v>
      </c>
      <c r="N12" s="11" t="str">
        <f t="shared" si="4"/>
        <v>TB YẾU</v>
      </c>
      <c r="O12" s="5" t="str">
        <f t="shared" si="5"/>
        <v>ĐẠT</v>
      </c>
    </row>
    <row r="13" spans="1:15" s="6" customFormat="1" ht="15" customHeight="1">
      <c r="A13" s="12">
        <v>4</v>
      </c>
      <c r="B13" s="17" t="s">
        <v>39</v>
      </c>
      <c r="C13" s="17" t="s">
        <v>40</v>
      </c>
      <c r="D13" s="18" t="s">
        <v>41</v>
      </c>
      <c r="E13" s="19" t="s">
        <v>42</v>
      </c>
      <c r="F13" s="27">
        <v>10</v>
      </c>
      <c r="G13" s="20">
        <v>6</v>
      </c>
      <c r="H13" s="20">
        <v>7.5</v>
      </c>
      <c r="I13" s="20">
        <f t="shared" si="1"/>
        <v>6.9375</v>
      </c>
      <c r="J13" s="20">
        <v>1</v>
      </c>
      <c r="K13" s="32">
        <f t="shared" si="2"/>
        <v>4.3</v>
      </c>
      <c r="L13" s="29" t="str">
        <f t="shared" si="3"/>
        <v>D</v>
      </c>
      <c r="M13" s="33">
        <f t="shared" si="0"/>
        <v>1</v>
      </c>
      <c r="N13" s="11" t="str">
        <f t="shared" si="4"/>
        <v>TB YẾU</v>
      </c>
      <c r="O13" s="5" t="str">
        <f t="shared" si="5"/>
        <v>KHÔNG ĐẠT</v>
      </c>
    </row>
    <row r="14" spans="1:15" s="6" customFormat="1" ht="15" customHeight="1">
      <c r="A14" s="12">
        <v>5</v>
      </c>
      <c r="B14" s="21" t="s">
        <v>43</v>
      </c>
      <c r="C14" s="22" t="s">
        <v>44</v>
      </c>
      <c r="D14" s="23" t="s">
        <v>20</v>
      </c>
      <c r="E14" s="21" t="s">
        <v>45</v>
      </c>
      <c r="F14" s="27">
        <v>10</v>
      </c>
      <c r="G14" s="20">
        <v>7</v>
      </c>
      <c r="H14" s="20">
        <v>1</v>
      </c>
      <c r="I14" s="20">
        <f t="shared" si="1"/>
        <v>3.25</v>
      </c>
      <c r="J14" s="20">
        <v>0</v>
      </c>
      <c r="K14" s="32">
        <f t="shared" si="2"/>
        <v>2.3</v>
      </c>
      <c r="L14" s="29" t="str">
        <f t="shared" si="3"/>
        <v>F</v>
      </c>
      <c r="M14" s="33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5" customHeight="1">
      <c r="A15" s="12">
        <v>6</v>
      </c>
      <c r="B15" s="21" t="s">
        <v>46</v>
      </c>
      <c r="C15" s="22" t="s">
        <v>47</v>
      </c>
      <c r="D15" s="23" t="s">
        <v>22</v>
      </c>
      <c r="E15" s="21" t="s">
        <v>48</v>
      </c>
      <c r="F15" s="27">
        <v>10</v>
      </c>
      <c r="G15" s="20">
        <v>7.5</v>
      </c>
      <c r="H15" s="20">
        <v>6.7</v>
      </c>
      <c r="I15" s="20">
        <f t="shared" si="1"/>
        <v>7</v>
      </c>
      <c r="J15" s="20">
        <v>0</v>
      </c>
      <c r="K15" s="32">
        <f t="shared" si="2"/>
        <v>3.8</v>
      </c>
      <c r="L15" s="29" t="str">
        <f t="shared" si="3"/>
        <v>F</v>
      </c>
      <c r="M15" s="33">
        <f t="shared" si="0"/>
        <v>0</v>
      </c>
      <c r="N15" s="11" t="str">
        <f t="shared" si="4"/>
        <v>KÉM</v>
      </c>
      <c r="O15" s="5" t="str">
        <f t="shared" si="5"/>
        <v>KHÔNG ĐẠT</v>
      </c>
    </row>
    <row r="16" spans="1:15" s="6" customFormat="1" ht="15" customHeight="1">
      <c r="A16" s="12">
        <v>7</v>
      </c>
      <c r="B16" s="21" t="s">
        <v>49</v>
      </c>
      <c r="C16" s="22" t="s">
        <v>50</v>
      </c>
      <c r="D16" s="23" t="s">
        <v>51</v>
      </c>
      <c r="E16" s="21" t="s">
        <v>52</v>
      </c>
      <c r="F16" s="27">
        <v>10</v>
      </c>
      <c r="G16" s="20">
        <v>10</v>
      </c>
      <c r="H16" s="20">
        <v>8.3</v>
      </c>
      <c r="I16" s="20">
        <f t="shared" si="1"/>
        <v>8.9375</v>
      </c>
      <c r="J16" s="20">
        <v>2.5</v>
      </c>
      <c r="K16" s="32">
        <f t="shared" si="2"/>
        <v>5.8</v>
      </c>
      <c r="L16" s="29" t="str">
        <f t="shared" si="3"/>
        <v>C</v>
      </c>
      <c r="M16" s="33">
        <f t="shared" si="0"/>
        <v>2</v>
      </c>
      <c r="N16" s="11" t="str">
        <f t="shared" si="4"/>
        <v>TB</v>
      </c>
      <c r="O16" s="5" t="str">
        <f t="shared" si="5"/>
        <v>ĐẠT</v>
      </c>
    </row>
    <row r="17" spans="1:15" s="6" customFormat="1" ht="15" customHeight="1">
      <c r="A17" s="12">
        <v>8</v>
      </c>
      <c r="B17" s="21" t="s">
        <v>53</v>
      </c>
      <c r="C17" s="22" t="s">
        <v>54</v>
      </c>
      <c r="D17" s="23" t="s">
        <v>23</v>
      </c>
      <c r="E17" s="21" t="s">
        <v>55</v>
      </c>
      <c r="F17" s="27">
        <v>7</v>
      </c>
      <c r="G17" s="20">
        <v>8.5</v>
      </c>
      <c r="H17" s="20">
        <v>6.7</v>
      </c>
      <c r="I17" s="20">
        <f t="shared" si="1"/>
        <v>7.375</v>
      </c>
      <c r="J17" s="20">
        <v>0.5</v>
      </c>
      <c r="K17" s="32">
        <f t="shared" si="2"/>
        <v>3.9</v>
      </c>
      <c r="L17" s="29" t="str">
        <f t="shared" si="3"/>
        <v>F</v>
      </c>
      <c r="M17" s="33">
        <f t="shared" si="0"/>
        <v>0</v>
      </c>
      <c r="N17" s="11" t="str">
        <f t="shared" si="4"/>
        <v>KÉM</v>
      </c>
      <c r="O17" s="5" t="str">
        <f t="shared" si="5"/>
        <v>KHÔNG ĐẠT</v>
      </c>
    </row>
    <row r="18" spans="1:15" s="6" customFormat="1" ht="15" customHeight="1">
      <c r="A18" s="12">
        <v>9</v>
      </c>
      <c r="B18" s="21" t="s">
        <v>56</v>
      </c>
      <c r="C18" s="22" t="s">
        <v>57</v>
      </c>
      <c r="D18" s="23" t="s">
        <v>58</v>
      </c>
      <c r="E18" s="21" t="s">
        <v>59</v>
      </c>
      <c r="F18" s="27">
        <v>7</v>
      </c>
      <c r="G18" s="20">
        <v>7</v>
      </c>
      <c r="H18" s="20">
        <v>0</v>
      </c>
      <c r="I18" s="20">
        <f t="shared" si="1"/>
        <v>2.625</v>
      </c>
      <c r="J18" s="20">
        <v>0</v>
      </c>
      <c r="K18" s="32">
        <f t="shared" si="2"/>
        <v>1.8</v>
      </c>
      <c r="L18" s="29" t="str">
        <f t="shared" si="3"/>
        <v>F</v>
      </c>
      <c r="M18" s="33">
        <f t="shared" si="0"/>
        <v>0</v>
      </c>
      <c r="N18" s="11" t="str">
        <f t="shared" si="4"/>
        <v>KÉM</v>
      </c>
      <c r="O18" s="5" t="str">
        <f t="shared" si="5"/>
        <v>KHÔNG ĐẠT</v>
      </c>
    </row>
    <row r="19" spans="1:15" s="6" customFormat="1" ht="15" customHeight="1">
      <c r="A19" s="12">
        <v>10</v>
      </c>
      <c r="B19" s="21" t="s">
        <v>60</v>
      </c>
      <c r="C19" s="22" t="s">
        <v>61</v>
      </c>
      <c r="D19" s="23" t="s">
        <v>62</v>
      </c>
      <c r="E19" s="21" t="s">
        <v>63</v>
      </c>
      <c r="F19" s="27">
        <v>9</v>
      </c>
      <c r="G19" s="20">
        <v>9.5</v>
      </c>
      <c r="H19" s="20">
        <v>8.2</v>
      </c>
      <c r="I19" s="20">
        <f t="shared" si="1"/>
        <v>8.6875</v>
      </c>
      <c r="J19" s="20">
        <v>2</v>
      </c>
      <c r="K19" s="32">
        <f t="shared" si="2"/>
        <v>5.4</v>
      </c>
      <c r="L19" s="29" t="str">
        <f t="shared" si="3"/>
        <v>D</v>
      </c>
      <c r="M19" s="33">
        <f t="shared" si="0"/>
        <v>1</v>
      </c>
      <c r="N19" s="11" t="str">
        <f t="shared" si="4"/>
        <v>TB YẾU</v>
      </c>
      <c r="O19" s="5" t="str">
        <f t="shared" si="5"/>
        <v>KHÔNG ĐẠT</v>
      </c>
    </row>
    <row r="20" spans="1:15" s="6" customFormat="1" ht="15" customHeight="1">
      <c r="A20" s="12">
        <v>11</v>
      </c>
      <c r="B20" s="21" t="s">
        <v>64</v>
      </c>
      <c r="C20" s="22" t="s">
        <v>21</v>
      </c>
      <c r="D20" s="23" t="s">
        <v>65</v>
      </c>
      <c r="E20" s="21" t="s">
        <v>66</v>
      </c>
      <c r="F20" s="27">
        <v>7</v>
      </c>
      <c r="G20" s="20">
        <v>4</v>
      </c>
      <c r="H20" s="20">
        <v>7</v>
      </c>
      <c r="I20" s="20">
        <f t="shared" si="1"/>
        <v>5.875</v>
      </c>
      <c r="J20" s="20">
        <v>3</v>
      </c>
      <c r="K20" s="32">
        <f t="shared" si="2"/>
        <v>4.6</v>
      </c>
      <c r="L20" s="29" t="str">
        <f t="shared" si="3"/>
        <v>D</v>
      </c>
      <c r="M20" s="33">
        <f t="shared" si="0"/>
        <v>1</v>
      </c>
      <c r="N20" s="11" t="str">
        <f t="shared" si="4"/>
        <v>TB YẾU</v>
      </c>
      <c r="O20" s="5" t="str">
        <f t="shared" si="5"/>
        <v>ĐẠT</v>
      </c>
    </row>
    <row r="21" spans="1:15" s="6" customFormat="1" ht="15" customHeight="1">
      <c r="A21" s="12">
        <v>12</v>
      </c>
      <c r="B21" s="21" t="s">
        <v>67</v>
      </c>
      <c r="C21" s="24" t="s">
        <v>68</v>
      </c>
      <c r="D21" s="25" t="s">
        <v>69</v>
      </c>
      <c r="E21" s="21" t="s">
        <v>70</v>
      </c>
      <c r="F21" s="27">
        <v>8</v>
      </c>
      <c r="G21" s="20">
        <v>7</v>
      </c>
      <c r="H21" s="20">
        <v>7.3</v>
      </c>
      <c r="I21" s="20">
        <f t="shared" si="1"/>
        <v>7.1875</v>
      </c>
      <c r="J21" s="20">
        <v>6</v>
      </c>
      <c r="K21" s="32">
        <f t="shared" si="2"/>
        <v>6.7</v>
      </c>
      <c r="L21" s="29" t="str">
        <f t="shared" si="3"/>
        <v>C</v>
      </c>
      <c r="M21" s="33">
        <f t="shared" si="0"/>
        <v>2</v>
      </c>
      <c r="N21" s="11" t="str">
        <f t="shared" si="4"/>
        <v>TB</v>
      </c>
      <c r="O21" s="5" t="str">
        <f t="shared" si="5"/>
        <v>ĐẠT</v>
      </c>
    </row>
    <row r="22" spans="1:15" s="6" customFormat="1" ht="15" customHeight="1">
      <c r="A22" s="12">
        <v>13</v>
      </c>
      <c r="B22" s="22" t="s">
        <v>71</v>
      </c>
      <c r="C22" s="22" t="s">
        <v>72</v>
      </c>
      <c r="D22" s="23" t="s">
        <v>73</v>
      </c>
      <c r="E22" s="23" t="s">
        <v>74</v>
      </c>
      <c r="F22" s="27">
        <v>9</v>
      </c>
      <c r="G22" s="20">
        <v>8</v>
      </c>
      <c r="H22" s="20">
        <v>7.3</v>
      </c>
      <c r="I22" s="20">
        <f t="shared" si="1"/>
        <v>7.5625</v>
      </c>
      <c r="J22" s="20">
        <v>5</v>
      </c>
      <c r="K22" s="32">
        <f t="shared" si="2"/>
        <v>6.4</v>
      </c>
      <c r="L22" s="29" t="str">
        <f t="shared" si="3"/>
        <v>C</v>
      </c>
      <c r="M22" s="33">
        <f t="shared" si="0"/>
        <v>2</v>
      </c>
      <c r="N22" s="11" t="str">
        <f t="shared" si="4"/>
        <v>TB</v>
      </c>
      <c r="O22" s="5" t="str">
        <f t="shared" si="5"/>
        <v>ĐẠT</v>
      </c>
    </row>
    <row r="23" spans="2:14" ht="16.5">
      <c r="B23" s="4" t="s">
        <v>75</v>
      </c>
      <c r="K23" s="47"/>
      <c r="L23" s="47"/>
      <c r="M23" s="47"/>
      <c r="N23" s="47"/>
    </row>
    <row r="24" spans="3:14" ht="19.5" customHeight="1">
      <c r="C24" s="13" t="s">
        <v>24</v>
      </c>
      <c r="D24" s="13"/>
      <c r="E24" s="13"/>
      <c r="H24" s="48" t="s">
        <v>11</v>
      </c>
      <c r="I24" s="48"/>
      <c r="J24" s="48"/>
      <c r="K24" s="48" t="s">
        <v>12</v>
      </c>
      <c r="L24" s="48"/>
      <c r="M24" s="48"/>
      <c r="N24" s="48"/>
    </row>
    <row r="25" ht="15.75">
      <c r="C25" s="3"/>
    </row>
    <row r="28" spans="3:14" ht="30.75" customHeight="1">
      <c r="C28" s="48" t="s">
        <v>14</v>
      </c>
      <c r="D28" s="48"/>
      <c r="E28" s="48"/>
      <c r="F28" s="2"/>
      <c r="G28" s="2"/>
      <c r="H28" s="48" t="s">
        <v>78</v>
      </c>
      <c r="I28" s="48"/>
      <c r="J28" s="48"/>
      <c r="K28" s="48" t="s">
        <v>15</v>
      </c>
      <c r="L28" s="48"/>
      <c r="M28" s="48"/>
      <c r="N28" s="48"/>
    </row>
    <row r="29" ht="24.75" customHeight="1"/>
  </sheetData>
  <sheetProtection/>
  <mergeCells count="23">
    <mergeCell ref="C28:E28"/>
    <mergeCell ref="H28:J28"/>
    <mergeCell ref="K28:N28"/>
    <mergeCell ref="N8:O9"/>
    <mergeCell ref="K23:N23"/>
    <mergeCell ref="H24:J24"/>
    <mergeCell ref="K24:N2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34" top="0.75" bottom="0.16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4.00390625" style="1" customWidth="1"/>
    <col min="3" max="3" width="15.57421875" style="1" customWidth="1"/>
    <col min="4" max="4" width="7.8515625" style="1" customWidth="1"/>
    <col min="5" max="6" width="12.421875" style="1" customWidth="1"/>
    <col min="7" max="7" width="6.4218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9.00390625" style="1" customWidth="1"/>
    <col min="15" max="15" width="14.0039062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76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85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86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25</v>
      </c>
      <c r="H8" s="45"/>
      <c r="I8" s="46"/>
      <c r="J8" s="57" t="s">
        <v>26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79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0">
        <v>9</v>
      </c>
      <c r="G10" s="28">
        <v>8.8</v>
      </c>
      <c r="H10" s="20"/>
      <c r="I10" s="20">
        <f>G10</f>
        <v>8.8</v>
      </c>
      <c r="J10" s="20">
        <v>0</v>
      </c>
      <c r="K10" s="32">
        <f>ROUND((J10*7+I10*2+F10)/10,1)</f>
        <v>2.7</v>
      </c>
      <c r="L10" s="29" t="str">
        <f>IF(K10&gt;=8.5,"A",IF(K10&gt;=7,"B",IF(K10&gt;=5.5,"C",IF(K10&gt;=4,"D",IF(AND(K10&lt;4,K10&gt;=0),"F",IF(AND(F10="",I10="",J10=""),"I",IF(OR(F10&lt;&gt;"",I10&lt;&gt;"",J10&lt;&gt;""),"X","R")))))))</f>
        <v>F</v>
      </c>
      <c r="M10" s="33">
        <f aca="true" t="shared" si="0" ref="M10:M22">IF(L10="A",4,IF(L10="B",3,IF(L10="C",2,IF(L10="D",1,0))))</f>
        <v>0</v>
      </c>
      <c r="N10" s="11" t="str">
        <f>IF(L10="A","GIỎI",IF(L10="B","KHÁ",IF(L10="C","TB",IF(L10="D","TB YẾU","KÉM"))))</f>
        <v>KÉM</v>
      </c>
      <c r="O10" s="5" t="str">
        <f>IF(OR(K10&lt;4,J10&lt;=2),"KHÔNG ĐẠT","ĐẠT")</f>
        <v>KHÔNG ĐẠT</v>
      </c>
    </row>
    <row r="11" spans="1:15" s="6" customFormat="1" ht="1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0">
        <v>9</v>
      </c>
      <c r="G11" s="28">
        <v>8.8</v>
      </c>
      <c r="H11" s="20"/>
      <c r="I11" s="20">
        <f aca="true" t="shared" si="1" ref="I11:I22">G11</f>
        <v>8.8</v>
      </c>
      <c r="J11" s="20">
        <v>0</v>
      </c>
      <c r="K11" s="32">
        <f aca="true" t="shared" si="2" ref="K11:K22">ROUND((J11*7+I11*2+F11)/10,1)</f>
        <v>2.7</v>
      </c>
      <c r="L11" s="29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F</v>
      </c>
      <c r="M11" s="33">
        <f t="shared" si="0"/>
        <v>0</v>
      </c>
      <c r="N11" s="11" t="str">
        <f aca="true" t="shared" si="4" ref="N11:N22">IF(L11="A","GIỎI",IF(L11="B","KHÁ",IF(L11="C","TB",IF(L11="D","TB YẾU","KÉM"))))</f>
        <v>KÉM</v>
      </c>
      <c r="O11" s="5" t="str">
        <f aca="true" t="shared" si="5" ref="O11:O22">IF(OR(K11&lt;4,J11&lt;=2),"KHÔNG ĐẠT","ĐẠT")</f>
        <v>KHÔNG ĐẠT</v>
      </c>
    </row>
    <row r="12" spans="1:15" s="6" customFormat="1" ht="15" customHeight="1">
      <c r="A12" s="12">
        <v>3</v>
      </c>
      <c r="B12" s="21" t="s">
        <v>36</v>
      </c>
      <c r="C12" s="22" t="s">
        <v>37</v>
      </c>
      <c r="D12" s="23" t="s">
        <v>19</v>
      </c>
      <c r="E12" s="21" t="s">
        <v>38</v>
      </c>
      <c r="F12" s="20">
        <v>9</v>
      </c>
      <c r="G12" s="28">
        <v>8</v>
      </c>
      <c r="H12" s="20"/>
      <c r="I12" s="20">
        <f t="shared" si="1"/>
        <v>8</v>
      </c>
      <c r="J12" s="20">
        <v>0</v>
      </c>
      <c r="K12" s="32">
        <f t="shared" si="2"/>
        <v>2.5</v>
      </c>
      <c r="L12" s="29" t="str">
        <f t="shared" si="3"/>
        <v>F</v>
      </c>
      <c r="M12" s="33">
        <f t="shared" si="0"/>
        <v>0</v>
      </c>
      <c r="N12" s="11" t="str">
        <f t="shared" si="4"/>
        <v>KÉM</v>
      </c>
      <c r="O12" s="5" t="str">
        <f t="shared" si="5"/>
        <v>KHÔNG ĐẠT</v>
      </c>
    </row>
    <row r="13" spans="1:15" s="6" customFormat="1" ht="15" customHeight="1">
      <c r="A13" s="12">
        <v>4</v>
      </c>
      <c r="B13" s="17" t="s">
        <v>39</v>
      </c>
      <c r="C13" s="17" t="s">
        <v>40</v>
      </c>
      <c r="D13" s="18" t="s">
        <v>41</v>
      </c>
      <c r="E13" s="19" t="s">
        <v>42</v>
      </c>
      <c r="F13" s="20">
        <v>9</v>
      </c>
      <c r="G13" s="28">
        <v>5.7</v>
      </c>
      <c r="H13" s="20"/>
      <c r="I13" s="20">
        <f t="shared" si="1"/>
        <v>5.7</v>
      </c>
      <c r="J13" s="20">
        <v>2.5</v>
      </c>
      <c r="K13" s="32">
        <f t="shared" si="2"/>
        <v>3.8</v>
      </c>
      <c r="L13" s="29" t="str">
        <f t="shared" si="3"/>
        <v>F</v>
      </c>
      <c r="M13" s="33">
        <f t="shared" si="0"/>
        <v>0</v>
      </c>
      <c r="N13" s="11" t="str">
        <f t="shared" si="4"/>
        <v>KÉM</v>
      </c>
      <c r="O13" s="5" t="str">
        <f t="shared" si="5"/>
        <v>KHÔNG ĐẠT</v>
      </c>
    </row>
    <row r="14" spans="1:15" s="6" customFormat="1" ht="15" customHeight="1">
      <c r="A14" s="12">
        <v>5</v>
      </c>
      <c r="B14" s="21" t="s">
        <v>43</v>
      </c>
      <c r="C14" s="22" t="s">
        <v>44</v>
      </c>
      <c r="D14" s="23" t="s">
        <v>20</v>
      </c>
      <c r="E14" s="21" t="s">
        <v>45</v>
      </c>
      <c r="F14" s="20">
        <v>9</v>
      </c>
      <c r="G14" s="28">
        <v>6.3</v>
      </c>
      <c r="H14" s="20"/>
      <c r="I14" s="20">
        <f t="shared" si="1"/>
        <v>6.3</v>
      </c>
      <c r="J14" s="20">
        <v>0</v>
      </c>
      <c r="K14" s="32">
        <f t="shared" si="2"/>
        <v>2.2</v>
      </c>
      <c r="L14" s="29" t="str">
        <f t="shared" si="3"/>
        <v>F</v>
      </c>
      <c r="M14" s="33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5" customHeight="1">
      <c r="A15" s="12">
        <v>6</v>
      </c>
      <c r="B15" s="21" t="s">
        <v>46</v>
      </c>
      <c r="C15" s="22" t="s">
        <v>47</v>
      </c>
      <c r="D15" s="23" t="s">
        <v>22</v>
      </c>
      <c r="E15" s="21" t="s">
        <v>48</v>
      </c>
      <c r="F15" s="20">
        <v>9</v>
      </c>
      <c r="G15" s="28">
        <v>8.7</v>
      </c>
      <c r="H15" s="20"/>
      <c r="I15" s="20">
        <f t="shared" si="1"/>
        <v>8.7</v>
      </c>
      <c r="J15" s="20">
        <v>0</v>
      </c>
      <c r="K15" s="32">
        <f t="shared" si="2"/>
        <v>2.6</v>
      </c>
      <c r="L15" s="29" t="str">
        <f t="shared" si="3"/>
        <v>F</v>
      </c>
      <c r="M15" s="33">
        <f t="shared" si="0"/>
        <v>0</v>
      </c>
      <c r="N15" s="11" t="str">
        <f t="shared" si="4"/>
        <v>KÉM</v>
      </c>
      <c r="O15" s="5" t="str">
        <f t="shared" si="5"/>
        <v>KHÔNG ĐẠT</v>
      </c>
    </row>
    <row r="16" spans="1:15" s="6" customFormat="1" ht="15" customHeight="1">
      <c r="A16" s="12">
        <v>7</v>
      </c>
      <c r="B16" s="21" t="s">
        <v>49</v>
      </c>
      <c r="C16" s="22" t="s">
        <v>50</v>
      </c>
      <c r="D16" s="23" t="s">
        <v>51</v>
      </c>
      <c r="E16" s="21" t="s">
        <v>52</v>
      </c>
      <c r="F16" s="20">
        <v>10</v>
      </c>
      <c r="G16" s="28">
        <v>8.2</v>
      </c>
      <c r="H16" s="20"/>
      <c r="I16" s="20">
        <f t="shared" si="1"/>
        <v>8.2</v>
      </c>
      <c r="J16" s="20">
        <v>0</v>
      </c>
      <c r="K16" s="32">
        <f t="shared" si="2"/>
        <v>2.6</v>
      </c>
      <c r="L16" s="29" t="str">
        <f t="shared" si="3"/>
        <v>F</v>
      </c>
      <c r="M16" s="33">
        <f t="shared" si="0"/>
        <v>0</v>
      </c>
      <c r="N16" s="11" t="str">
        <f t="shared" si="4"/>
        <v>KÉM</v>
      </c>
      <c r="O16" s="5" t="str">
        <f t="shared" si="5"/>
        <v>KHÔNG ĐẠT</v>
      </c>
    </row>
    <row r="17" spans="1:15" s="6" customFormat="1" ht="15" customHeight="1">
      <c r="A17" s="12">
        <v>8</v>
      </c>
      <c r="B17" s="21" t="s">
        <v>53</v>
      </c>
      <c r="C17" s="22" t="s">
        <v>54</v>
      </c>
      <c r="D17" s="23" t="s">
        <v>23</v>
      </c>
      <c r="E17" s="21" t="s">
        <v>55</v>
      </c>
      <c r="F17" s="29">
        <v>9</v>
      </c>
      <c r="G17" s="29">
        <v>7.3</v>
      </c>
      <c r="H17" s="20"/>
      <c r="I17" s="20">
        <f t="shared" si="1"/>
        <v>7.3</v>
      </c>
      <c r="J17" s="20">
        <v>0</v>
      </c>
      <c r="K17" s="32">
        <f t="shared" si="2"/>
        <v>2.4</v>
      </c>
      <c r="L17" s="29" t="str">
        <f t="shared" si="3"/>
        <v>F</v>
      </c>
      <c r="M17" s="33">
        <f t="shared" si="0"/>
        <v>0</v>
      </c>
      <c r="N17" s="11" t="str">
        <f t="shared" si="4"/>
        <v>KÉM</v>
      </c>
      <c r="O17" s="5" t="str">
        <f t="shared" si="5"/>
        <v>KHÔNG ĐẠT</v>
      </c>
    </row>
    <row r="18" spans="1:15" s="6" customFormat="1" ht="15" customHeight="1">
      <c r="A18" s="12">
        <v>9</v>
      </c>
      <c r="B18" s="21" t="s">
        <v>56</v>
      </c>
      <c r="C18" s="22" t="s">
        <v>57</v>
      </c>
      <c r="D18" s="23" t="s">
        <v>58</v>
      </c>
      <c r="E18" s="21" t="s">
        <v>59</v>
      </c>
      <c r="F18" s="29">
        <v>6</v>
      </c>
      <c r="G18" s="30">
        <v>4.3</v>
      </c>
      <c r="H18" s="20"/>
      <c r="I18" s="20">
        <f t="shared" si="1"/>
        <v>4.3</v>
      </c>
      <c r="J18" s="20">
        <v>0</v>
      </c>
      <c r="K18" s="32">
        <f t="shared" si="2"/>
        <v>1.5</v>
      </c>
      <c r="L18" s="29" t="str">
        <f t="shared" si="3"/>
        <v>F</v>
      </c>
      <c r="M18" s="33">
        <f t="shared" si="0"/>
        <v>0</v>
      </c>
      <c r="N18" s="11" t="str">
        <f t="shared" si="4"/>
        <v>KÉM</v>
      </c>
      <c r="O18" s="5" t="str">
        <f t="shared" si="5"/>
        <v>KHÔNG ĐẠT</v>
      </c>
    </row>
    <row r="19" spans="1:15" s="6" customFormat="1" ht="15" customHeight="1">
      <c r="A19" s="12">
        <v>10</v>
      </c>
      <c r="B19" s="21" t="s">
        <v>60</v>
      </c>
      <c r="C19" s="22" t="s">
        <v>61</v>
      </c>
      <c r="D19" s="23" t="s">
        <v>62</v>
      </c>
      <c r="E19" s="21" t="s">
        <v>63</v>
      </c>
      <c r="F19" s="29">
        <v>9</v>
      </c>
      <c r="G19" s="30">
        <v>8</v>
      </c>
      <c r="H19" s="20"/>
      <c r="I19" s="20">
        <f t="shared" si="1"/>
        <v>8</v>
      </c>
      <c r="J19" s="20">
        <v>0</v>
      </c>
      <c r="K19" s="32">
        <f t="shared" si="2"/>
        <v>2.5</v>
      </c>
      <c r="L19" s="29" t="str">
        <f t="shared" si="3"/>
        <v>F</v>
      </c>
      <c r="M19" s="33">
        <f t="shared" si="0"/>
        <v>0</v>
      </c>
      <c r="N19" s="11" t="str">
        <f t="shared" si="4"/>
        <v>KÉM</v>
      </c>
      <c r="O19" s="5" t="str">
        <f t="shared" si="5"/>
        <v>KHÔNG ĐẠT</v>
      </c>
    </row>
    <row r="20" spans="1:15" s="6" customFormat="1" ht="15" customHeight="1">
      <c r="A20" s="12">
        <v>11</v>
      </c>
      <c r="B20" s="21" t="s">
        <v>64</v>
      </c>
      <c r="C20" s="22" t="s">
        <v>21</v>
      </c>
      <c r="D20" s="23" t="s">
        <v>65</v>
      </c>
      <c r="E20" s="21" t="s">
        <v>66</v>
      </c>
      <c r="F20" s="29">
        <v>9</v>
      </c>
      <c r="G20" s="29">
        <v>6.3</v>
      </c>
      <c r="H20" s="20"/>
      <c r="I20" s="20">
        <f t="shared" si="1"/>
        <v>6.3</v>
      </c>
      <c r="J20" s="20">
        <v>1</v>
      </c>
      <c r="K20" s="32">
        <f t="shared" si="2"/>
        <v>2.9</v>
      </c>
      <c r="L20" s="29" t="str">
        <f t="shared" si="3"/>
        <v>F</v>
      </c>
      <c r="M20" s="33">
        <f t="shared" si="0"/>
        <v>0</v>
      </c>
      <c r="N20" s="11" t="str">
        <f t="shared" si="4"/>
        <v>KÉM</v>
      </c>
      <c r="O20" s="5" t="str">
        <f t="shared" si="5"/>
        <v>KHÔNG ĐẠT</v>
      </c>
    </row>
    <row r="21" spans="1:15" s="6" customFormat="1" ht="15" customHeight="1">
      <c r="A21" s="12">
        <v>12</v>
      </c>
      <c r="B21" s="21" t="s">
        <v>67</v>
      </c>
      <c r="C21" s="24" t="s">
        <v>68</v>
      </c>
      <c r="D21" s="25" t="s">
        <v>69</v>
      </c>
      <c r="E21" s="21" t="s">
        <v>70</v>
      </c>
      <c r="F21" s="29">
        <v>10</v>
      </c>
      <c r="G21" s="29">
        <v>9.3</v>
      </c>
      <c r="H21" s="20"/>
      <c r="I21" s="20">
        <f t="shared" si="1"/>
        <v>9.3</v>
      </c>
      <c r="J21" s="20">
        <v>0</v>
      </c>
      <c r="K21" s="32">
        <f t="shared" si="2"/>
        <v>2.9</v>
      </c>
      <c r="L21" s="29" t="str">
        <f t="shared" si="3"/>
        <v>F</v>
      </c>
      <c r="M21" s="33">
        <f t="shared" si="0"/>
        <v>0</v>
      </c>
      <c r="N21" s="11" t="str">
        <f t="shared" si="4"/>
        <v>KÉM</v>
      </c>
      <c r="O21" s="5" t="str">
        <f t="shared" si="5"/>
        <v>KHÔNG ĐẠT</v>
      </c>
    </row>
    <row r="22" spans="1:15" s="6" customFormat="1" ht="15" customHeight="1">
      <c r="A22" s="12">
        <v>13</v>
      </c>
      <c r="B22" s="22" t="s">
        <v>71</v>
      </c>
      <c r="C22" s="22" t="s">
        <v>72</v>
      </c>
      <c r="D22" s="23" t="s">
        <v>73</v>
      </c>
      <c r="E22" s="23" t="s">
        <v>74</v>
      </c>
      <c r="F22" s="29">
        <v>9</v>
      </c>
      <c r="G22" s="29">
        <v>8.2</v>
      </c>
      <c r="H22" s="20"/>
      <c r="I22" s="20">
        <f t="shared" si="1"/>
        <v>8.2</v>
      </c>
      <c r="J22" s="20">
        <v>0</v>
      </c>
      <c r="K22" s="32">
        <f t="shared" si="2"/>
        <v>2.5</v>
      </c>
      <c r="L22" s="29" t="str">
        <f t="shared" si="3"/>
        <v>F</v>
      </c>
      <c r="M22" s="33">
        <f t="shared" si="0"/>
        <v>0</v>
      </c>
      <c r="N22" s="11" t="str">
        <f t="shared" si="4"/>
        <v>KÉM</v>
      </c>
      <c r="O22" s="5" t="str">
        <f t="shared" si="5"/>
        <v>KHÔNG ĐẠT</v>
      </c>
    </row>
    <row r="23" spans="2:14" ht="16.5">
      <c r="B23" s="4" t="s">
        <v>75</v>
      </c>
      <c r="K23" s="47"/>
      <c r="L23" s="47"/>
      <c r="M23" s="47"/>
      <c r="N23" s="47"/>
    </row>
    <row r="24" spans="3:14" ht="19.5" customHeight="1">
      <c r="C24" s="13" t="s">
        <v>24</v>
      </c>
      <c r="D24" s="13"/>
      <c r="E24" s="13"/>
      <c r="H24" s="48" t="s">
        <v>11</v>
      </c>
      <c r="I24" s="48"/>
      <c r="J24" s="48"/>
      <c r="K24" s="48" t="s">
        <v>12</v>
      </c>
      <c r="L24" s="48"/>
      <c r="M24" s="48"/>
      <c r="N24" s="48"/>
    </row>
    <row r="25" ht="15.75">
      <c r="C25" s="3"/>
    </row>
    <row r="28" spans="3:14" ht="30.75" customHeight="1">
      <c r="C28" s="48" t="s">
        <v>14</v>
      </c>
      <c r="D28" s="48"/>
      <c r="E28" s="48"/>
      <c r="F28" s="2"/>
      <c r="G28" s="2"/>
      <c r="H28" s="48" t="s">
        <v>78</v>
      </c>
      <c r="I28" s="48"/>
      <c r="J28" s="48"/>
      <c r="K28" s="48" t="s">
        <v>15</v>
      </c>
      <c r="L28" s="48"/>
      <c r="M28" s="48"/>
      <c r="N28" s="48"/>
    </row>
    <row r="29" ht="24.75" customHeight="1"/>
  </sheetData>
  <sheetProtection/>
  <mergeCells count="23">
    <mergeCell ref="C28:E28"/>
    <mergeCell ref="H28:J28"/>
    <mergeCell ref="K28:N28"/>
    <mergeCell ref="E6:N6"/>
    <mergeCell ref="K8:M8"/>
    <mergeCell ref="N8:O9"/>
    <mergeCell ref="K23:N23"/>
    <mergeCell ref="H24:J24"/>
    <mergeCell ref="K24:N24"/>
    <mergeCell ref="A1:D1"/>
    <mergeCell ref="A2:D2"/>
    <mergeCell ref="E1:N1"/>
    <mergeCell ref="E2:N2"/>
    <mergeCell ref="E3:N3"/>
    <mergeCell ref="E4:N4"/>
    <mergeCell ref="A8:A9"/>
    <mergeCell ref="B8:B9"/>
    <mergeCell ref="C8:D9"/>
    <mergeCell ref="E8:E9"/>
    <mergeCell ref="J8:J9"/>
    <mergeCell ref="E5:N5"/>
    <mergeCell ref="F8:F9"/>
    <mergeCell ref="G8:I8"/>
  </mergeCells>
  <printOptions/>
  <pageMargins left="0.27" right="0.2" top="0.65" bottom="0.39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4.1406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76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91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87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25</v>
      </c>
      <c r="H8" s="45"/>
      <c r="I8" s="46"/>
      <c r="J8" s="57" t="s">
        <v>26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79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0">
        <v>10</v>
      </c>
      <c r="G10" s="28">
        <v>9</v>
      </c>
      <c r="H10" s="20"/>
      <c r="I10" s="20">
        <f>G10</f>
        <v>9</v>
      </c>
      <c r="J10" s="20">
        <v>5</v>
      </c>
      <c r="K10" s="14">
        <f>ROUND((J10*7+I10*2+F10)/10,1)</f>
        <v>6.3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6">
        <f aca="true" t="shared" si="0" ref="M10:M22">IF(L10="A",4,IF(L10="B",3,IF(L10="C",2,IF(L10="D",1,0))))</f>
        <v>2</v>
      </c>
      <c r="N10" s="11" t="str">
        <f>IF(L10="A","GIỎI",IF(L10="B","KHÁ",IF(L10="C","TB",IF(L10="D","TB YẾU","KÉM"))))</f>
        <v>TB</v>
      </c>
      <c r="O10" s="5" t="str">
        <f>IF(OR(K10&lt;4,J10&lt;=2),"KHÔNG ĐẠT"," ĐẠT")</f>
        <v> ĐẠT</v>
      </c>
    </row>
    <row r="11" spans="1:15" s="6" customFormat="1" ht="1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0">
        <v>6</v>
      </c>
      <c r="G11" s="28">
        <v>9</v>
      </c>
      <c r="H11" s="20"/>
      <c r="I11" s="20">
        <f aca="true" t="shared" si="1" ref="I11:I22">G11</f>
        <v>9</v>
      </c>
      <c r="J11" s="20">
        <v>7</v>
      </c>
      <c r="K11" s="14">
        <f aca="true" t="shared" si="2" ref="K11:K22">ROUND((J11*7+I11*2+F11)/10,1)</f>
        <v>7.3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B</v>
      </c>
      <c r="M11" s="16">
        <f t="shared" si="0"/>
        <v>3</v>
      </c>
      <c r="N11" s="11" t="str">
        <f aca="true" t="shared" si="4" ref="N11:N22">IF(L11="A","GIỎI",IF(L11="B","KHÁ",IF(L11="C","TB",IF(L11="D","TB YẾU","KÉM"))))</f>
        <v>KHÁ</v>
      </c>
      <c r="O11" s="5" t="str">
        <f aca="true" t="shared" si="5" ref="O11:O22">IF(OR(K11&lt;4,J11&lt;=2),"KHÔNG ĐẠT"," ĐẠT")</f>
        <v> ĐẠT</v>
      </c>
    </row>
    <row r="12" spans="1:15" s="6" customFormat="1" ht="15" customHeight="1">
      <c r="A12" s="12">
        <v>3</v>
      </c>
      <c r="B12" s="21" t="s">
        <v>36</v>
      </c>
      <c r="C12" s="22" t="s">
        <v>37</v>
      </c>
      <c r="D12" s="23" t="s">
        <v>19</v>
      </c>
      <c r="E12" s="21" t="s">
        <v>38</v>
      </c>
      <c r="F12" s="20">
        <v>6</v>
      </c>
      <c r="G12" s="28">
        <v>8</v>
      </c>
      <c r="H12" s="20"/>
      <c r="I12" s="20">
        <f t="shared" si="1"/>
        <v>8</v>
      </c>
      <c r="J12" s="20">
        <v>5</v>
      </c>
      <c r="K12" s="14">
        <f t="shared" si="2"/>
        <v>5.7</v>
      </c>
      <c r="L12" s="15" t="str">
        <f t="shared" si="3"/>
        <v>C</v>
      </c>
      <c r="M12" s="16">
        <f t="shared" si="0"/>
        <v>2</v>
      </c>
      <c r="N12" s="11" t="str">
        <f t="shared" si="4"/>
        <v>TB</v>
      </c>
      <c r="O12" s="5" t="str">
        <f t="shared" si="5"/>
        <v> ĐẠT</v>
      </c>
    </row>
    <row r="13" spans="1:15" s="6" customFormat="1" ht="15" customHeight="1">
      <c r="A13" s="12">
        <v>4</v>
      </c>
      <c r="B13" s="17" t="s">
        <v>39</v>
      </c>
      <c r="C13" s="17" t="s">
        <v>40</v>
      </c>
      <c r="D13" s="18" t="s">
        <v>41</v>
      </c>
      <c r="E13" s="19" t="s">
        <v>42</v>
      </c>
      <c r="F13" s="20">
        <v>7</v>
      </c>
      <c r="G13" s="28">
        <v>9</v>
      </c>
      <c r="H13" s="20"/>
      <c r="I13" s="20">
        <f t="shared" si="1"/>
        <v>9</v>
      </c>
      <c r="J13" s="20">
        <v>4</v>
      </c>
      <c r="K13" s="14">
        <f t="shared" si="2"/>
        <v>5.3</v>
      </c>
      <c r="L13" s="15" t="str">
        <f t="shared" si="3"/>
        <v>D</v>
      </c>
      <c r="M13" s="16">
        <f t="shared" si="0"/>
        <v>1</v>
      </c>
      <c r="N13" s="11" t="str">
        <f t="shared" si="4"/>
        <v>TB YẾU</v>
      </c>
      <c r="O13" s="5" t="str">
        <f t="shared" si="5"/>
        <v> ĐẠT</v>
      </c>
    </row>
    <row r="14" spans="1:15" s="6" customFormat="1" ht="15" customHeight="1">
      <c r="A14" s="12">
        <v>5</v>
      </c>
      <c r="B14" s="21" t="s">
        <v>43</v>
      </c>
      <c r="C14" s="22" t="s">
        <v>44</v>
      </c>
      <c r="D14" s="23" t="s">
        <v>20</v>
      </c>
      <c r="E14" s="21" t="s">
        <v>45</v>
      </c>
      <c r="F14" s="20">
        <v>6</v>
      </c>
      <c r="G14" s="28">
        <v>7</v>
      </c>
      <c r="H14" s="20"/>
      <c r="I14" s="20">
        <f t="shared" si="1"/>
        <v>7</v>
      </c>
      <c r="J14" s="20">
        <v>0</v>
      </c>
      <c r="K14" s="14">
        <f t="shared" si="2"/>
        <v>2</v>
      </c>
      <c r="L14" s="15" t="str">
        <f t="shared" si="3"/>
        <v>F</v>
      </c>
      <c r="M14" s="16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5" customHeight="1">
      <c r="A15" s="12">
        <v>6</v>
      </c>
      <c r="B15" s="21" t="s">
        <v>46</v>
      </c>
      <c r="C15" s="22" t="s">
        <v>47</v>
      </c>
      <c r="D15" s="23" t="s">
        <v>22</v>
      </c>
      <c r="E15" s="21" t="s">
        <v>48</v>
      </c>
      <c r="F15" s="20">
        <v>7</v>
      </c>
      <c r="G15" s="28">
        <v>9</v>
      </c>
      <c r="H15" s="20"/>
      <c r="I15" s="20">
        <f t="shared" si="1"/>
        <v>9</v>
      </c>
      <c r="J15" s="20">
        <v>6</v>
      </c>
      <c r="K15" s="14">
        <f t="shared" si="2"/>
        <v>6.7</v>
      </c>
      <c r="L15" s="15" t="str">
        <f t="shared" si="3"/>
        <v>C</v>
      </c>
      <c r="M15" s="16">
        <f t="shared" si="0"/>
        <v>2</v>
      </c>
      <c r="N15" s="11" t="str">
        <f t="shared" si="4"/>
        <v>TB</v>
      </c>
      <c r="O15" s="5" t="str">
        <f t="shared" si="5"/>
        <v> ĐẠT</v>
      </c>
    </row>
    <row r="16" spans="1:15" s="6" customFormat="1" ht="15" customHeight="1">
      <c r="A16" s="12">
        <v>7</v>
      </c>
      <c r="B16" s="21" t="s">
        <v>49</v>
      </c>
      <c r="C16" s="22" t="s">
        <v>50</v>
      </c>
      <c r="D16" s="23" t="s">
        <v>51</v>
      </c>
      <c r="E16" s="21" t="s">
        <v>52</v>
      </c>
      <c r="F16" s="20">
        <v>10</v>
      </c>
      <c r="G16" s="28">
        <v>9</v>
      </c>
      <c r="H16" s="20"/>
      <c r="I16" s="20">
        <f t="shared" si="1"/>
        <v>9</v>
      </c>
      <c r="J16" s="20">
        <v>6</v>
      </c>
      <c r="K16" s="14">
        <f t="shared" si="2"/>
        <v>7</v>
      </c>
      <c r="L16" s="15" t="str">
        <f t="shared" si="3"/>
        <v>B</v>
      </c>
      <c r="M16" s="16">
        <f t="shared" si="0"/>
        <v>3</v>
      </c>
      <c r="N16" s="11" t="str">
        <f t="shared" si="4"/>
        <v>KHÁ</v>
      </c>
      <c r="O16" s="5" t="str">
        <f t="shared" si="5"/>
        <v> ĐẠT</v>
      </c>
    </row>
    <row r="17" spans="1:15" s="6" customFormat="1" ht="15" customHeight="1">
      <c r="A17" s="12">
        <v>8</v>
      </c>
      <c r="B17" s="21" t="s">
        <v>53</v>
      </c>
      <c r="C17" s="22" t="s">
        <v>54</v>
      </c>
      <c r="D17" s="23" t="s">
        <v>23</v>
      </c>
      <c r="E17" s="21" t="s">
        <v>55</v>
      </c>
      <c r="F17" s="29">
        <v>7</v>
      </c>
      <c r="G17" s="29">
        <v>7</v>
      </c>
      <c r="H17" s="20"/>
      <c r="I17" s="20">
        <f t="shared" si="1"/>
        <v>7</v>
      </c>
      <c r="J17" s="20">
        <v>3</v>
      </c>
      <c r="K17" s="14">
        <f t="shared" si="2"/>
        <v>4.2</v>
      </c>
      <c r="L17" s="15" t="str">
        <f t="shared" si="3"/>
        <v>D</v>
      </c>
      <c r="M17" s="16">
        <f t="shared" si="0"/>
        <v>1</v>
      </c>
      <c r="N17" s="11" t="str">
        <f t="shared" si="4"/>
        <v>TB YẾU</v>
      </c>
      <c r="O17" s="5" t="str">
        <f t="shared" si="5"/>
        <v> ĐẠT</v>
      </c>
    </row>
    <row r="18" spans="1:15" s="6" customFormat="1" ht="15" customHeight="1">
      <c r="A18" s="12">
        <v>9</v>
      </c>
      <c r="B18" s="21" t="s">
        <v>56</v>
      </c>
      <c r="C18" s="22" t="s">
        <v>57</v>
      </c>
      <c r="D18" s="23" t="s">
        <v>58</v>
      </c>
      <c r="E18" s="21" t="s">
        <v>59</v>
      </c>
      <c r="F18" s="29">
        <v>6</v>
      </c>
      <c r="G18" s="30">
        <v>7</v>
      </c>
      <c r="H18" s="20"/>
      <c r="I18" s="20">
        <f t="shared" si="1"/>
        <v>7</v>
      </c>
      <c r="J18" s="20">
        <v>0</v>
      </c>
      <c r="K18" s="14">
        <f t="shared" si="2"/>
        <v>2</v>
      </c>
      <c r="L18" s="15" t="str">
        <f t="shared" si="3"/>
        <v>F</v>
      </c>
      <c r="M18" s="16">
        <f t="shared" si="0"/>
        <v>0</v>
      </c>
      <c r="N18" s="11" t="str">
        <f t="shared" si="4"/>
        <v>KÉM</v>
      </c>
      <c r="O18" s="5" t="str">
        <f t="shared" si="5"/>
        <v>KHÔNG ĐẠT</v>
      </c>
    </row>
    <row r="19" spans="1:15" s="6" customFormat="1" ht="15" customHeight="1">
      <c r="A19" s="12">
        <v>10</v>
      </c>
      <c r="B19" s="21" t="s">
        <v>60</v>
      </c>
      <c r="C19" s="22" t="s">
        <v>61</v>
      </c>
      <c r="D19" s="23" t="s">
        <v>62</v>
      </c>
      <c r="E19" s="21" t="s">
        <v>63</v>
      </c>
      <c r="F19" s="29">
        <v>7</v>
      </c>
      <c r="G19" s="30">
        <v>8</v>
      </c>
      <c r="H19" s="20"/>
      <c r="I19" s="20">
        <f t="shared" si="1"/>
        <v>8</v>
      </c>
      <c r="J19" s="20">
        <v>4</v>
      </c>
      <c r="K19" s="14">
        <f t="shared" si="2"/>
        <v>5.1</v>
      </c>
      <c r="L19" s="15" t="str">
        <f t="shared" si="3"/>
        <v>D</v>
      </c>
      <c r="M19" s="16">
        <f t="shared" si="0"/>
        <v>1</v>
      </c>
      <c r="N19" s="11" t="str">
        <f t="shared" si="4"/>
        <v>TB YẾU</v>
      </c>
      <c r="O19" s="5" t="str">
        <f t="shared" si="5"/>
        <v> ĐẠT</v>
      </c>
    </row>
    <row r="20" spans="1:15" s="6" customFormat="1" ht="15" customHeight="1">
      <c r="A20" s="12">
        <v>11</v>
      </c>
      <c r="B20" s="21" t="s">
        <v>64</v>
      </c>
      <c r="C20" s="22" t="s">
        <v>21</v>
      </c>
      <c r="D20" s="23" t="s">
        <v>65</v>
      </c>
      <c r="E20" s="21" t="s">
        <v>66</v>
      </c>
      <c r="F20" s="29">
        <v>6</v>
      </c>
      <c r="G20" s="29">
        <v>8</v>
      </c>
      <c r="H20" s="20"/>
      <c r="I20" s="20">
        <f t="shared" si="1"/>
        <v>8</v>
      </c>
      <c r="J20" s="20">
        <v>3</v>
      </c>
      <c r="K20" s="14">
        <f t="shared" si="2"/>
        <v>4.3</v>
      </c>
      <c r="L20" s="15" t="str">
        <f t="shared" si="3"/>
        <v>D</v>
      </c>
      <c r="M20" s="16">
        <f t="shared" si="0"/>
        <v>1</v>
      </c>
      <c r="N20" s="11" t="str">
        <f t="shared" si="4"/>
        <v>TB YẾU</v>
      </c>
      <c r="O20" s="5" t="str">
        <f t="shared" si="5"/>
        <v> ĐẠT</v>
      </c>
    </row>
    <row r="21" spans="1:15" s="6" customFormat="1" ht="15" customHeight="1">
      <c r="A21" s="12">
        <v>12</v>
      </c>
      <c r="B21" s="21" t="s">
        <v>67</v>
      </c>
      <c r="C21" s="24" t="s">
        <v>68</v>
      </c>
      <c r="D21" s="25" t="s">
        <v>69</v>
      </c>
      <c r="E21" s="21" t="s">
        <v>70</v>
      </c>
      <c r="F21" s="29">
        <v>7</v>
      </c>
      <c r="G21" s="29">
        <v>9</v>
      </c>
      <c r="H21" s="20"/>
      <c r="I21" s="20">
        <f t="shared" si="1"/>
        <v>9</v>
      </c>
      <c r="J21" s="20">
        <v>4</v>
      </c>
      <c r="K21" s="14">
        <f t="shared" si="2"/>
        <v>5.3</v>
      </c>
      <c r="L21" s="15" t="str">
        <f t="shared" si="3"/>
        <v>D</v>
      </c>
      <c r="M21" s="16">
        <f t="shared" si="0"/>
        <v>1</v>
      </c>
      <c r="N21" s="11" t="str">
        <f t="shared" si="4"/>
        <v>TB YẾU</v>
      </c>
      <c r="O21" s="5" t="str">
        <f t="shared" si="5"/>
        <v> ĐẠT</v>
      </c>
    </row>
    <row r="22" spans="1:15" s="6" customFormat="1" ht="15" customHeight="1">
      <c r="A22" s="12">
        <v>13</v>
      </c>
      <c r="B22" s="22" t="s">
        <v>71</v>
      </c>
      <c r="C22" s="22" t="s">
        <v>72</v>
      </c>
      <c r="D22" s="23" t="s">
        <v>73</v>
      </c>
      <c r="E22" s="23" t="s">
        <v>74</v>
      </c>
      <c r="F22" s="29">
        <v>7</v>
      </c>
      <c r="G22" s="29">
        <v>9</v>
      </c>
      <c r="H22" s="20"/>
      <c r="I22" s="20">
        <f t="shared" si="1"/>
        <v>9</v>
      </c>
      <c r="J22" s="20">
        <v>1</v>
      </c>
      <c r="K22" s="14">
        <f t="shared" si="2"/>
        <v>3.2</v>
      </c>
      <c r="L22" s="15" t="str">
        <f t="shared" si="3"/>
        <v>F</v>
      </c>
      <c r="M22" s="16">
        <f t="shared" si="0"/>
        <v>0</v>
      </c>
      <c r="N22" s="11" t="str">
        <f t="shared" si="4"/>
        <v>KÉM</v>
      </c>
      <c r="O22" s="5" t="str">
        <f t="shared" si="5"/>
        <v>KHÔNG ĐẠT</v>
      </c>
    </row>
    <row r="23" spans="2:14" ht="16.5">
      <c r="B23" s="4" t="s">
        <v>75</v>
      </c>
      <c r="K23" s="47"/>
      <c r="L23" s="47"/>
      <c r="M23" s="47"/>
      <c r="N23" s="47"/>
    </row>
    <row r="24" spans="3:14" ht="19.5" customHeight="1">
      <c r="C24" s="13" t="s">
        <v>24</v>
      </c>
      <c r="D24" s="13"/>
      <c r="E24" s="13"/>
      <c r="H24" s="48" t="s">
        <v>11</v>
      </c>
      <c r="I24" s="48"/>
      <c r="J24" s="48"/>
      <c r="K24" s="48" t="s">
        <v>12</v>
      </c>
      <c r="L24" s="48"/>
      <c r="M24" s="48"/>
      <c r="N24" s="48"/>
    </row>
    <row r="25" ht="15.75">
      <c r="C25" s="3"/>
    </row>
    <row r="28" spans="3:14" ht="30.75" customHeight="1">
      <c r="C28" s="48" t="s">
        <v>14</v>
      </c>
      <c r="D28" s="48"/>
      <c r="E28" s="48"/>
      <c r="F28" s="2"/>
      <c r="G28" s="2"/>
      <c r="H28" s="48" t="s">
        <v>78</v>
      </c>
      <c r="I28" s="48"/>
      <c r="J28" s="48"/>
      <c r="K28" s="48" t="s">
        <v>15</v>
      </c>
      <c r="L28" s="48"/>
      <c r="M28" s="48"/>
      <c r="N28" s="48"/>
    </row>
    <row r="29" ht="24.75" customHeight="1"/>
  </sheetData>
  <sheetProtection/>
  <mergeCells count="23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K23:N23"/>
    <mergeCell ref="H24:J24"/>
    <mergeCell ref="K24:N24"/>
    <mergeCell ref="C28:E28"/>
    <mergeCell ref="H28:J28"/>
    <mergeCell ref="K28:N28"/>
  </mergeCells>
  <printOptions/>
  <pageMargins left="0.21" right="0.16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4.1406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76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93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92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25</v>
      </c>
      <c r="H8" s="45"/>
      <c r="I8" s="46"/>
      <c r="J8" s="57" t="s">
        <v>26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79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0">
        <v>9</v>
      </c>
      <c r="G10" s="28">
        <v>7</v>
      </c>
      <c r="H10" s="20"/>
      <c r="I10" s="20">
        <f>G10</f>
        <v>7</v>
      </c>
      <c r="J10" s="20">
        <v>4</v>
      </c>
      <c r="K10" s="14">
        <f>ROUND((J10*7+I10*2+F10)/10,1)</f>
        <v>5.1</v>
      </c>
      <c r="L10" s="15" t="str">
        <f>IF(K10&gt;=8.5,"A",IF(K10&gt;=7,"B",IF(K10&gt;=5.5,"C",IF(K10&gt;=4,"D",IF(AND(K10&lt;4,K10&gt;=0),"F",IF(AND(F10="",I10="",J10=""),"I",IF(OR(F10&lt;&gt;"",I10&lt;&gt;"",J10&lt;&gt;""),"X","R")))))))</f>
        <v>D</v>
      </c>
      <c r="M10" s="16">
        <f aca="true" t="shared" si="0" ref="M10:M22">IF(L10="A",4,IF(L10="B",3,IF(L10="C",2,IF(L10="D",1,0))))</f>
        <v>1</v>
      </c>
      <c r="N10" s="11" t="str">
        <f>IF(L10="A","GIỎI",IF(L10="B","KHÁ",IF(L10="C","TB",IF(L10="D","TB YẾU","KÉM"))))</f>
        <v>TB YẾU</v>
      </c>
      <c r="O10" s="5" t="str">
        <f>IF(OR(K10&lt;4,J10&lt;=2),"KHÔNG ĐẠT"," ĐẠT")</f>
        <v> ĐẠT</v>
      </c>
    </row>
    <row r="11" spans="1:15" s="6" customFormat="1" ht="1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0">
        <v>9</v>
      </c>
      <c r="G11" s="28">
        <v>7</v>
      </c>
      <c r="H11" s="20"/>
      <c r="I11" s="20">
        <f aca="true" t="shared" si="1" ref="I11:I22">G11</f>
        <v>7</v>
      </c>
      <c r="J11" s="20">
        <v>4</v>
      </c>
      <c r="K11" s="14">
        <f aca="true" t="shared" si="2" ref="K11:K22">ROUND((J11*7+I11*2+F11)/10,1)</f>
        <v>5.1</v>
      </c>
      <c r="L11" s="15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D</v>
      </c>
      <c r="M11" s="16">
        <f t="shared" si="0"/>
        <v>1</v>
      </c>
      <c r="N11" s="11" t="str">
        <f aca="true" t="shared" si="4" ref="N11:N22">IF(L11="A","GIỎI",IF(L11="B","KHÁ",IF(L11="C","TB",IF(L11="D","TB YẾU","KÉM"))))</f>
        <v>TB YẾU</v>
      </c>
      <c r="O11" s="5" t="str">
        <f aca="true" t="shared" si="5" ref="O11:O22">IF(OR(K11&lt;4,J11&lt;=2),"KHÔNG ĐẠT"," ĐẠT")</f>
        <v> ĐẠT</v>
      </c>
    </row>
    <row r="12" spans="1:15" s="6" customFormat="1" ht="15" customHeight="1">
      <c r="A12" s="12">
        <v>3</v>
      </c>
      <c r="B12" s="21" t="s">
        <v>36</v>
      </c>
      <c r="C12" s="22" t="s">
        <v>37</v>
      </c>
      <c r="D12" s="23" t="s">
        <v>19</v>
      </c>
      <c r="E12" s="21" t="s">
        <v>38</v>
      </c>
      <c r="F12" s="20">
        <v>9</v>
      </c>
      <c r="G12" s="28">
        <v>7</v>
      </c>
      <c r="H12" s="20"/>
      <c r="I12" s="20">
        <f t="shared" si="1"/>
        <v>7</v>
      </c>
      <c r="J12" s="20">
        <v>3</v>
      </c>
      <c r="K12" s="14">
        <f t="shared" si="2"/>
        <v>4.4</v>
      </c>
      <c r="L12" s="15" t="str">
        <f t="shared" si="3"/>
        <v>D</v>
      </c>
      <c r="M12" s="16">
        <f t="shared" si="0"/>
        <v>1</v>
      </c>
      <c r="N12" s="11" t="str">
        <f t="shared" si="4"/>
        <v>TB YẾU</v>
      </c>
      <c r="O12" s="5" t="str">
        <f t="shared" si="5"/>
        <v> ĐẠT</v>
      </c>
    </row>
    <row r="13" spans="1:15" s="6" customFormat="1" ht="15" customHeight="1">
      <c r="A13" s="12">
        <v>4</v>
      </c>
      <c r="B13" s="17" t="s">
        <v>39</v>
      </c>
      <c r="C13" s="17" t="s">
        <v>40</v>
      </c>
      <c r="D13" s="18" t="s">
        <v>41</v>
      </c>
      <c r="E13" s="19" t="s">
        <v>42</v>
      </c>
      <c r="F13" s="20">
        <v>9</v>
      </c>
      <c r="G13" s="28">
        <v>6</v>
      </c>
      <c r="H13" s="20"/>
      <c r="I13" s="20">
        <f t="shared" si="1"/>
        <v>6</v>
      </c>
      <c r="J13" s="20">
        <v>3</v>
      </c>
      <c r="K13" s="14">
        <f t="shared" si="2"/>
        <v>4.2</v>
      </c>
      <c r="L13" s="15" t="str">
        <f t="shared" si="3"/>
        <v>D</v>
      </c>
      <c r="M13" s="16">
        <f t="shared" si="0"/>
        <v>1</v>
      </c>
      <c r="N13" s="11" t="str">
        <f t="shared" si="4"/>
        <v>TB YẾU</v>
      </c>
      <c r="O13" s="5" t="str">
        <f t="shared" si="5"/>
        <v> ĐẠT</v>
      </c>
    </row>
    <row r="14" spans="1:15" s="6" customFormat="1" ht="15" customHeight="1">
      <c r="A14" s="12">
        <v>5</v>
      </c>
      <c r="B14" s="21" t="s">
        <v>43</v>
      </c>
      <c r="C14" s="22" t="s">
        <v>44</v>
      </c>
      <c r="D14" s="23" t="s">
        <v>20</v>
      </c>
      <c r="E14" s="21" t="s">
        <v>45</v>
      </c>
      <c r="F14" s="20">
        <v>9</v>
      </c>
      <c r="G14" s="28">
        <v>6</v>
      </c>
      <c r="H14" s="20"/>
      <c r="I14" s="20">
        <f t="shared" si="1"/>
        <v>6</v>
      </c>
      <c r="J14" s="20">
        <v>0</v>
      </c>
      <c r="K14" s="14">
        <f t="shared" si="2"/>
        <v>2.1</v>
      </c>
      <c r="L14" s="15" t="str">
        <f t="shared" si="3"/>
        <v>F</v>
      </c>
      <c r="M14" s="16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5" customHeight="1">
      <c r="A15" s="12">
        <v>6</v>
      </c>
      <c r="B15" s="21" t="s">
        <v>46</v>
      </c>
      <c r="C15" s="22" t="s">
        <v>47</v>
      </c>
      <c r="D15" s="23" t="s">
        <v>22</v>
      </c>
      <c r="E15" s="21" t="s">
        <v>48</v>
      </c>
      <c r="F15" s="20">
        <v>9</v>
      </c>
      <c r="G15" s="28">
        <v>7</v>
      </c>
      <c r="H15" s="20"/>
      <c r="I15" s="20">
        <f t="shared" si="1"/>
        <v>7</v>
      </c>
      <c r="J15" s="20">
        <v>0</v>
      </c>
      <c r="K15" s="14">
        <f t="shared" si="2"/>
        <v>2.3</v>
      </c>
      <c r="L15" s="15" t="str">
        <f t="shared" si="3"/>
        <v>F</v>
      </c>
      <c r="M15" s="16">
        <f t="shared" si="0"/>
        <v>0</v>
      </c>
      <c r="N15" s="11" t="str">
        <f t="shared" si="4"/>
        <v>KÉM</v>
      </c>
      <c r="O15" s="5" t="str">
        <f t="shared" si="5"/>
        <v>KHÔNG ĐẠT</v>
      </c>
    </row>
    <row r="16" spans="1:15" s="6" customFormat="1" ht="15" customHeight="1">
      <c r="A16" s="12">
        <v>7</v>
      </c>
      <c r="B16" s="21" t="s">
        <v>49</v>
      </c>
      <c r="C16" s="22" t="s">
        <v>50</v>
      </c>
      <c r="D16" s="23" t="s">
        <v>51</v>
      </c>
      <c r="E16" s="21" t="s">
        <v>52</v>
      </c>
      <c r="F16" s="20">
        <v>9</v>
      </c>
      <c r="G16" s="28">
        <v>7</v>
      </c>
      <c r="H16" s="20"/>
      <c r="I16" s="20">
        <f t="shared" si="1"/>
        <v>7</v>
      </c>
      <c r="J16" s="20">
        <v>7</v>
      </c>
      <c r="K16" s="14">
        <f t="shared" si="2"/>
        <v>7.2</v>
      </c>
      <c r="L16" s="15" t="str">
        <f t="shared" si="3"/>
        <v>B</v>
      </c>
      <c r="M16" s="16">
        <f t="shared" si="0"/>
        <v>3</v>
      </c>
      <c r="N16" s="11" t="str">
        <f t="shared" si="4"/>
        <v>KHÁ</v>
      </c>
      <c r="O16" s="5" t="str">
        <f t="shared" si="5"/>
        <v> ĐẠT</v>
      </c>
    </row>
    <row r="17" spans="1:15" s="6" customFormat="1" ht="15" customHeight="1">
      <c r="A17" s="12">
        <v>8</v>
      </c>
      <c r="B17" s="21" t="s">
        <v>53</v>
      </c>
      <c r="C17" s="22" t="s">
        <v>54</v>
      </c>
      <c r="D17" s="23" t="s">
        <v>23</v>
      </c>
      <c r="E17" s="21" t="s">
        <v>55</v>
      </c>
      <c r="F17" s="29">
        <v>7</v>
      </c>
      <c r="G17" s="29">
        <v>7</v>
      </c>
      <c r="H17" s="20"/>
      <c r="I17" s="20">
        <f t="shared" si="1"/>
        <v>7</v>
      </c>
      <c r="J17" s="20">
        <v>6</v>
      </c>
      <c r="K17" s="14">
        <f t="shared" si="2"/>
        <v>6.3</v>
      </c>
      <c r="L17" s="15" t="str">
        <f t="shared" si="3"/>
        <v>C</v>
      </c>
      <c r="M17" s="16">
        <f t="shared" si="0"/>
        <v>2</v>
      </c>
      <c r="N17" s="11" t="str">
        <f t="shared" si="4"/>
        <v>TB</v>
      </c>
      <c r="O17" s="5" t="str">
        <f t="shared" si="5"/>
        <v> ĐẠT</v>
      </c>
    </row>
    <row r="18" spans="1:15" s="6" customFormat="1" ht="15" customHeight="1">
      <c r="A18" s="12">
        <v>9</v>
      </c>
      <c r="B18" s="21" t="s">
        <v>56</v>
      </c>
      <c r="C18" s="22" t="s">
        <v>57</v>
      </c>
      <c r="D18" s="23" t="s">
        <v>58</v>
      </c>
      <c r="E18" s="21" t="s">
        <v>59</v>
      </c>
      <c r="F18" s="29">
        <v>7</v>
      </c>
      <c r="G18" s="30">
        <v>6</v>
      </c>
      <c r="H18" s="20"/>
      <c r="I18" s="20">
        <f t="shared" si="1"/>
        <v>6</v>
      </c>
      <c r="J18" s="20">
        <v>3</v>
      </c>
      <c r="K18" s="14">
        <f t="shared" si="2"/>
        <v>4</v>
      </c>
      <c r="L18" s="15" t="str">
        <f t="shared" si="3"/>
        <v>D</v>
      </c>
      <c r="M18" s="16">
        <f t="shared" si="0"/>
        <v>1</v>
      </c>
      <c r="N18" s="11" t="str">
        <f t="shared" si="4"/>
        <v>TB YẾU</v>
      </c>
      <c r="O18" s="5" t="str">
        <f t="shared" si="5"/>
        <v> ĐẠT</v>
      </c>
    </row>
    <row r="19" spans="1:15" s="6" customFormat="1" ht="15" customHeight="1">
      <c r="A19" s="12">
        <v>10</v>
      </c>
      <c r="B19" s="21" t="s">
        <v>60</v>
      </c>
      <c r="C19" s="22" t="s">
        <v>61</v>
      </c>
      <c r="D19" s="23" t="s">
        <v>62</v>
      </c>
      <c r="E19" s="21" t="s">
        <v>63</v>
      </c>
      <c r="F19" s="29">
        <v>9</v>
      </c>
      <c r="G19" s="30">
        <v>6</v>
      </c>
      <c r="H19" s="20"/>
      <c r="I19" s="20">
        <f t="shared" si="1"/>
        <v>6</v>
      </c>
      <c r="J19" s="20">
        <v>5</v>
      </c>
      <c r="K19" s="14">
        <f t="shared" si="2"/>
        <v>5.6</v>
      </c>
      <c r="L19" s="15" t="str">
        <f t="shared" si="3"/>
        <v>C</v>
      </c>
      <c r="M19" s="16">
        <f t="shared" si="0"/>
        <v>2</v>
      </c>
      <c r="N19" s="11" t="str">
        <f t="shared" si="4"/>
        <v>TB</v>
      </c>
      <c r="O19" s="5" t="str">
        <f t="shared" si="5"/>
        <v> ĐẠT</v>
      </c>
    </row>
    <row r="20" spans="1:15" s="6" customFormat="1" ht="15" customHeight="1">
      <c r="A20" s="12">
        <v>11</v>
      </c>
      <c r="B20" s="21" t="s">
        <v>64</v>
      </c>
      <c r="C20" s="22" t="s">
        <v>21</v>
      </c>
      <c r="D20" s="23" t="s">
        <v>65</v>
      </c>
      <c r="E20" s="21" t="s">
        <v>66</v>
      </c>
      <c r="F20" s="29">
        <v>9</v>
      </c>
      <c r="G20" s="30">
        <v>6</v>
      </c>
      <c r="H20" s="20"/>
      <c r="I20" s="20">
        <f t="shared" si="1"/>
        <v>6</v>
      </c>
      <c r="J20" s="20">
        <v>2</v>
      </c>
      <c r="K20" s="14">
        <f t="shared" si="2"/>
        <v>3.5</v>
      </c>
      <c r="L20" s="15" t="str">
        <f t="shared" si="3"/>
        <v>F</v>
      </c>
      <c r="M20" s="16">
        <f t="shared" si="0"/>
        <v>0</v>
      </c>
      <c r="N20" s="11" t="str">
        <f t="shared" si="4"/>
        <v>KÉM</v>
      </c>
      <c r="O20" s="5" t="str">
        <f t="shared" si="5"/>
        <v>KHÔNG ĐẠT</v>
      </c>
    </row>
    <row r="21" spans="1:15" s="6" customFormat="1" ht="15" customHeight="1">
      <c r="A21" s="12">
        <v>12</v>
      </c>
      <c r="B21" s="21" t="s">
        <v>67</v>
      </c>
      <c r="C21" s="24" t="s">
        <v>68</v>
      </c>
      <c r="D21" s="25" t="s">
        <v>69</v>
      </c>
      <c r="E21" s="21" t="s">
        <v>70</v>
      </c>
      <c r="F21" s="29">
        <v>9</v>
      </c>
      <c r="G21" s="30">
        <v>6</v>
      </c>
      <c r="H21" s="20"/>
      <c r="I21" s="20">
        <f t="shared" si="1"/>
        <v>6</v>
      </c>
      <c r="J21" s="20">
        <v>4</v>
      </c>
      <c r="K21" s="14">
        <f t="shared" si="2"/>
        <v>4.9</v>
      </c>
      <c r="L21" s="15" t="str">
        <f t="shared" si="3"/>
        <v>D</v>
      </c>
      <c r="M21" s="16">
        <f t="shared" si="0"/>
        <v>1</v>
      </c>
      <c r="N21" s="11" t="str">
        <f t="shared" si="4"/>
        <v>TB YẾU</v>
      </c>
      <c r="O21" s="5" t="str">
        <f t="shared" si="5"/>
        <v> ĐẠT</v>
      </c>
    </row>
    <row r="22" spans="1:15" s="6" customFormat="1" ht="15" customHeight="1">
      <c r="A22" s="12">
        <v>13</v>
      </c>
      <c r="B22" s="22" t="s">
        <v>71</v>
      </c>
      <c r="C22" s="22" t="s">
        <v>72</v>
      </c>
      <c r="D22" s="23" t="s">
        <v>73</v>
      </c>
      <c r="E22" s="23" t="s">
        <v>74</v>
      </c>
      <c r="F22" s="29">
        <v>9</v>
      </c>
      <c r="G22" s="30">
        <v>6</v>
      </c>
      <c r="H22" s="20"/>
      <c r="I22" s="20">
        <f t="shared" si="1"/>
        <v>6</v>
      </c>
      <c r="J22" s="20">
        <v>5.5</v>
      </c>
      <c r="K22" s="14">
        <f t="shared" si="2"/>
        <v>6</v>
      </c>
      <c r="L22" s="15" t="str">
        <f t="shared" si="3"/>
        <v>C</v>
      </c>
      <c r="M22" s="16">
        <f t="shared" si="0"/>
        <v>2</v>
      </c>
      <c r="N22" s="11" t="str">
        <f t="shared" si="4"/>
        <v>TB</v>
      </c>
      <c r="O22" s="5" t="str">
        <f t="shared" si="5"/>
        <v> ĐẠT</v>
      </c>
    </row>
    <row r="23" spans="2:14" ht="16.5">
      <c r="B23" s="4" t="s">
        <v>75</v>
      </c>
      <c r="K23" s="47"/>
      <c r="L23" s="47"/>
      <c r="M23" s="47"/>
      <c r="N23" s="47"/>
    </row>
    <row r="24" spans="3:14" ht="19.5" customHeight="1">
      <c r="C24" s="13" t="s">
        <v>24</v>
      </c>
      <c r="D24" s="13"/>
      <c r="E24" s="13"/>
      <c r="H24" s="48" t="s">
        <v>11</v>
      </c>
      <c r="I24" s="48"/>
      <c r="J24" s="48"/>
      <c r="K24" s="48" t="s">
        <v>12</v>
      </c>
      <c r="L24" s="48"/>
      <c r="M24" s="48"/>
      <c r="N24" s="48"/>
    </row>
    <row r="25" ht="15.75">
      <c r="C25" s="3"/>
    </row>
    <row r="28" spans="3:14" ht="30.75" customHeight="1">
      <c r="C28" s="48" t="s">
        <v>14</v>
      </c>
      <c r="D28" s="48"/>
      <c r="E28" s="48"/>
      <c r="F28" s="2"/>
      <c r="G28" s="2"/>
      <c r="H28" s="48" t="s">
        <v>78</v>
      </c>
      <c r="I28" s="48"/>
      <c r="J28" s="48"/>
      <c r="K28" s="48" t="s">
        <v>15</v>
      </c>
      <c r="L28" s="48"/>
      <c r="M28" s="48"/>
      <c r="N28" s="48"/>
    </row>
    <row r="29" ht="24.75" customHeight="1"/>
  </sheetData>
  <sheetProtection/>
  <mergeCells count="23">
    <mergeCell ref="N8:O9"/>
    <mergeCell ref="K23:N23"/>
    <mergeCell ref="H24:J24"/>
    <mergeCell ref="K24:N24"/>
    <mergeCell ref="C28:E28"/>
    <mergeCell ref="H28:J28"/>
    <mergeCell ref="K28:N2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51" right="0.52" top="0.75" bottom="0.53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O28"/>
  <sheetViews>
    <sheetView zoomScalePageLayoutView="0" workbookViewId="0" topLeftCell="A4">
      <selection activeCell="A10" sqref="A10:IV23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3.57421875" style="1" customWidth="1"/>
    <col min="4" max="4" width="7.8515625" style="1" customWidth="1"/>
    <col min="5" max="5" width="12.421875" style="1" customWidth="1"/>
    <col min="6" max="6" width="10.421875" style="1" customWidth="1"/>
    <col min="7" max="7" width="6.421875" style="1" customWidth="1"/>
    <col min="8" max="8" width="5.5742187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7.7109375" style="1" customWidth="1"/>
    <col min="15" max="15" width="14.0039062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96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85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86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25</v>
      </c>
      <c r="H8" s="45"/>
      <c r="I8" s="46"/>
      <c r="J8" s="57" t="s">
        <v>26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79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9.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0">
        <v>9</v>
      </c>
      <c r="G10" s="28">
        <v>8.8</v>
      </c>
      <c r="H10" s="20"/>
      <c r="I10" s="20">
        <f>G10</f>
        <v>8.8</v>
      </c>
      <c r="J10" s="20">
        <v>0</v>
      </c>
      <c r="K10" s="32">
        <f>ROUND((J10*7+I10*2+F10)/10,1)</f>
        <v>2.7</v>
      </c>
      <c r="L10" s="29" t="str">
        <f>IF(K10&gt;=8.5,"A",IF(K10&gt;=7,"B",IF(K10&gt;=5.5,"C",IF(K10&gt;=4,"D",IF(AND(K10&lt;4,K10&gt;=0),"F",IF(AND(F10="",I10="",J10=""),"I",IF(OR(F10&lt;&gt;"",I10&lt;&gt;"",J10&lt;&gt;""),"X","R")))))))</f>
        <v>F</v>
      </c>
      <c r="M10" s="33">
        <f aca="true" t="shared" si="0" ref="M10:M22">IF(L10="A",4,IF(L10="B",3,IF(L10="C",2,IF(L10="D",1,0))))</f>
        <v>0</v>
      </c>
      <c r="N10" s="11" t="str">
        <f>IF(L10="A","GIỎI",IF(L10="B","KHÁ",IF(L10="C","TB",IF(L10="D","TB YẾU","KÉM"))))</f>
        <v>KÉM</v>
      </c>
      <c r="O10" s="5" t="str">
        <f>IF(OR(K10&lt;4,J10&lt;=2),"KHÔNG ĐẠT","ĐẠT")</f>
        <v>KHÔNG ĐẠT</v>
      </c>
    </row>
    <row r="11" spans="1:15" s="6" customFormat="1" ht="19.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0">
        <v>9</v>
      </c>
      <c r="G11" s="28">
        <v>8.8</v>
      </c>
      <c r="H11" s="20"/>
      <c r="I11" s="20">
        <f aca="true" t="shared" si="1" ref="I11:I22">G11</f>
        <v>8.8</v>
      </c>
      <c r="J11" s="20">
        <v>2.5</v>
      </c>
      <c r="K11" s="32">
        <f aca="true" t="shared" si="2" ref="K11:K22">ROUND((J11*7+I11*2+F11)/10,1)</f>
        <v>4.4</v>
      </c>
      <c r="L11" s="29" t="str">
        <f aca="true" t="shared" si="3" ref="L11:L22">IF(K11&gt;=8.5,"A",IF(K11&gt;=7,"B",IF(K11&gt;=5.5,"C",IF(K11&gt;=4,"D",IF(AND(K11&lt;4,K11&gt;=0),"F",IF(AND(F11="",I11="",J11=""),"I",IF(OR(F11&lt;&gt;"",I11&lt;&gt;"",J11&lt;&gt;""),"X","R")))))))</f>
        <v>D</v>
      </c>
      <c r="M11" s="33">
        <f t="shared" si="0"/>
        <v>1</v>
      </c>
      <c r="N11" s="11" t="str">
        <f aca="true" t="shared" si="4" ref="N11:N22">IF(L11="A","GIỎI",IF(L11="B","KHÁ",IF(L11="C","TB",IF(L11="D","TB YẾU","KÉM"))))</f>
        <v>TB YẾU</v>
      </c>
      <c r="O11" s="5" t="str">
        <f aca="true" t="shared" si="5" ref="O11:O22">IF(OR(K11&lt;4,J11&lt;=2),"KHÔNG ĐẠT","ĐẠT")</f>
        <v>ĐẠT</v>
      </c>
    </row>
    <row r="12" spans="1:15" s="6" customFormat="1" ht="19.5" customHeight="1">
      <c r="A12" s="12">
        <v>3</v>
      </c>
      <c r="B12" s="21" t="s">
        <v>36</v>
      </c>
      <c r="C12" s="22" t="s">
        <v>37</v>
      </c>
      <c r="D12" s="23" t="s">
        <v>19</v>
      </c>
      <c r="E12" s="21" t="s">
        <v>38</v>
      </c>
      <c r="F12" s="20">
        <v>9</v>
      </c>
      <c r="G12" s="28">
        <v>8</v>
      </c>
      <c r="H12" s="20"/>
      <c r="I12" s="20">
        <f t="shared" si="1"/>
        <v>8</v>
      </c>
      <c r="J12" s="20">
        <v>2</v>
      </c>
      <c r="K12" s="32">
        <f t="shared" si="2"/>
        <v>3.9</v>
      </c>
      <c r="L12" s="29" t="str">
        <f t="shared" si="3"/>
        <v>F</v>
      </c>
      <c r="M12" s="33">
        <f t="shared" si="0"/>
        <v>0</v>
      </c>
      <c r="N12" s="11" t="str">
        <f t="shared" si="4"/>
        <v>KÉM</v>
      </c>
      <c r="O12" s="5" t="str">
        <f t="shared" si="5"/>
        <v>KHÔNG ĐẠT</v>
      </c>
    </row>
    <row r="13" spans="1:15" s="6" customFormat="1" ht="19.5" customHeight="1">
      <c r="A13" s="12">
        <v>4</v>
      </c>
      <c r="B13" s="17" t="s">
        <v>39</v>
      </c>
      <c r="C13" s="17" t="s">
        <v>40</v>
      </c>
      <c r="D13" s="18" t="s">
        <v>41</v>
      </c>
      <c r="E13" s="19" t="s">
        <v>42</v>
      </c>
      <c r="F13" s="20">
        <v>9</v>
      </c>
      <c r="G13" s="28">
        <v>5.7</v>
      </c>
      <c r="H13" s="20"/>
      <c r="I13" s="20">
        <f t="shared" si="1"/>
        <v>5.7</v>
      </c>
      <c r="J13" s="20">
        <v>2.5</v>
      </c>
      <c r="K13" s="32">
        <f t="shared" si="2"/>
        <v>3.8</v>
      </c>
      <c r="L13" s="29" t="str">
        <f t="shared" si="3"/>
        <v>F</v>
      </c>
      <c r="M13" s="33">
        <f t="shared" si="0"/>
        <v>0</v>
      </c>
      <c r="N13" s="11" t="str">
        <f t="shared" si="4"/>
        <v>KÉM</v>
      </c>
      <c r="O13" s="5" t="str">
        <f t="shared" si="5"/>
        <v>KHÔNG ĐẠT</v>
      </c>
    </row>
    <row r="14" spans="1:15" s="6" customFormat="1" ht="19.5" customHeight="1">
      <c r="A14" s="12">
        <v>5</v>
      </c>
      <c r="B14" s="21" t="s">
        <v>43</v>
      </c>
      <c r="C14" s="22" t="s">
        <v>44</v>
      </c>
      <c r="D14" s="23" t="s">
        <v>20</v>
      </c>
      <c r="E14" s="21" t="s">
        <v>45</v>
      </c>
      <c r="F14" s="20">
        <v>9</v>
      </c>
      <c r="G14" s="28">
        <v>6.3</v>
      </c>
      <c r="H14" s="20"/>
      <c r="I14" s="20">
        <f t="shared" si="1"/>
        <v>6.3</v>
      </c>
      <c r="J14" s="20">
        <v>0</v>
      </c>
      <c r="K14" s="32">
        <f t="shared" si="2"/>
        <v>2.2</v>
      </c>
      <c r="L14" s="29" t="str">
        <f t="shared" si="3"/>
        <v>F</v>
      </c>
      <c r="M14" s="33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9.5" customHeight="1">
      <c r="A15" s="12">
        <v>6</v>
      </c>
      <c r="B15" s="21" t="s">
        <v>46</v>
      </c>
      <c r="C15" s="22" t="s">
        <v>47</v>
      </c>
      <c r="D15" s="23" t="s">
        <v>22</v>
      </c>
      <c r="E15" s="21" t="s">
        <v>48</v>
      </c>
      <c r="F15" s="20">
        <v>9</v>
      </c>
      <c r="G15" s="28">
        <v>8.7</v>
      </c>
      <c r="H15" s="20"/>
      <c r="I15" s="20">
        <f t="shared" si="1"/>
        <v>8.7</v>
      </c>
      <c r="J15" s="20">
        <v>0</v>
      </c>
      <c r="K15" s="32">
        <f t="shared" si="2"/>
        <v>2.6</v>
      </c>
      <c r="L15" s="29" t="str">
        <f t="shared" si="3"/>
        <v>F</v>
      </c>
      <c r="M15" s="33">
        <f t="shared" si="0"/>
        <v>0</v>
      </c>
      <c r="N15" s="11" t="str">
        <f t="shared" si="4"/>
        <v>KÉM</v>
      </c>
      <c r="O15" s="5" t="str">
        <f t="shared" si="5"/>
        <v>KHÔNG ĐẠT</v>
      </c>
    </row>
    <row r="16" spans="1:15" s="6" customFormat="1" ht="19.5" customHeight="1">
      <c r="A16" s="12">
        <v>7</v>
      </c>
      <c r="B16" s="21" t="s">
        <v>49</v>
      </c>
      <c r="C16" s="22" t="s">
        <v>50</v>
      </c>
      <c r="D16" s="23" t="s">
        <v>51</v>
      </c>
      <c r="E16" s="21" t="s">
        <v>52</v>
      </c>
      <c r="F16" s="20">
        <v>10</v>
      </c>
      <c r="G16" s="28">
        <v>8.2</v>
      </c>
      <c r="H16" s="20"/>
      <c r="I16" s="20">
        <f t="shared" si="1"/>
        <v>8.2</v>
      </c>
      <c r="J16" s="20">
        <v>5</v>
      </c>
      <c r="K16" s="32">
        <f t="shared" si="2"/>
        <v>6.1</v>
      </c>
      <c r="L16" s="29" t="str">
        <f t="shared" si="3"/>
        <v>C</v>
      </c>
      <c r="M16" s="33">
        <f t="shared" si="0"/>
        <v>2</v>
      </c>
      <c r="N16" s="11" t="str">
        <f t="shared" si="4"/>
        <v>TB</v>
      </c>
      <c r="O16" s="5" t="str">
        <f t="shared" si="5"/>
        <v>ĐẠT</v>
      </c>
    </row>
    <row r="17" spans="1:15" s="6" customFormat="1" ht="19.5" customHeight="1">
      <c r="A17" s="12">
        <v>8</v>
      </c>
      <c r="B17" s="21" t="s">
        <v>53</v>
      </c>
      <c r="C17" s="22" t="s">
        <v>54</v>
      </c>
      <c r="D17" s="23" t="s">
        <v>23</v>
      </c>
      <c r="E17" s="21" t="s">
        <v>55</v>
      </c>
      <c r="F17" s="29">
        <v>9</v>
      </c>
      <c r="G17" s="29">
        <v>7.3</v>
      </c>
      <c r="H17" s="20"/>
      <c r="I17" s="20">
        <f t="shared" si="1"/>
        <v>7.3</v>
      </c>
      <c r="J17" s="20">
        <v>1</v>
      </c>
      <c r="K17" s="32">
        <f t="shared" si="2"/>
        <v>3.1</v>
      </c>
      <c r="L17" s="29" t="str">
        <f t="shared" si="3"/>
        <v>F</v>
      </c>
      <c r="M17" s="33">
        <f t="shared" si="0"/>
        <v>0</v>
      </c>
      <c r="N17" s="11" t="str">
        <f t="shared" si="4"/>
        <v>KÉM</v>
      </c>
      <c r="O17" s="5" t="str">
        <f t="shared" si="5"/>
        <v>KHÔNG ĐẠT</v>
      </c>
    </row>
    <row r="18" spans="1:15" s="6" customFormat="1" ht="19.5" customHeight="1">
      <c r="A18" s="12">
        <v>9</v>
      </c>
      <c r="B18" s="21" t="s">
        <v>56</v>
      </c>
      <c r="C18" s="22" t="s">
        <v>57</v>
      </c>
      <c r="D18" s="23" t="s">
        <v>58</v>
      </c>
      <c r="E18" s="21" t="s">
        <v>59</v>
      </c>
      <c r="F18" s="29">
        <v>6</v>
      </c>
      <c r="G18" s="30">
        <v>4.3</v>
      </c>
      <c r="H18" s="20"/>
      <c r="I18" s="20">
        <f t="shared" si="1"/>
        <v>4.3</v>
      </c>
      <c r="J18" s="20">
        <v>2</v>
      </c>
      <c r="K18" s="32">
        <f t="shared" si="2"/>
        <v>2.9</v>
      </c>
      <c r="L18" s="29" t="str">
        <f t="shared" si="3"/>
        <v>F</v>
      </c>
      <c r="M18" s="33">
        <f t="shared" si="0"/>
        <v>0</v>
      </c>
      <c r="N18" s="11" t="str">
        <f t="shared" si="4"/>
        <v>KÉM</v>
      </c>
      <c r="O18" s="5" t="str">
        <f t="shared" si="5"/>
        <v>KHÔNG ĐẠT</v>
      </c>
    </row>
    <row r="19" spans="1:15" s="6" customFormat="1" ht="19.5" customHeight="1">
      <c r="A19" s="12">
        <v>10</v>
      </c>
      <c r="B19" s="21" t="s">
        <v>60</v>
      </c>
      <c r="C19" s="22" t="s">
        <v>61</v>
      </c>
      <c r="D19" s="23" t="s">
        <v>62</v>
      </c>
      <c r="E19" s="21" t="s">
        <v>63</v>
      </c>
      <c r="F19" s="29">
        <v>9</v>
      </c>
      <c r="G19" s="30">
        <v>8</v>
      </c>
      <c r="H19" s="20"/>
      <c r="I19" s="20">
        <f t="shared" si="1"/>
        <v>8</v>
      </c>
      <c r="J19" s="20">
        <v>3</v>
      </c>
      <c r="K19" s="32">
        <f t="shared" si="2"/>
        <v>4.6</v>
      </c>
      <c r="L19" s="29" t="str">
        <f t="shared" si="3"/>
        <v>D</v>
      </c>
      <c r="M19" s="33">
        <f t="shared" si="0"/>
        <v>1</v>
      </c>
      <c r="N19" s="11" t="str">
        <f t="shared" si="4"/>
        <v>TB YẾU</v>
      </c>
      <c r="O19" s="5" t="str">
        <f t="shared" si="5"/>
        <v>ĐẠT</v>
      </c>
    </row>
    <row r="20" spans="1:15" s="6" customFormat="1" ht="19.5" customHeight="1">
      <c r="A20" s="12">
        <v>11</v>
      </c>
      <c r="B20" s="21" t="s">
        <v>64</v>
      </c>
      <c r="C20" s="22" t="s">
        <v>21</v>
      </c>
      <c r="D20" s="23" t="s">
        <v>65</v>
      </c>
      <c r="E20" s="21" t="s">
        <v>66</v>
      </c>
      <c r="F20" s="29">
        <v>9</v>
      </c>
      <c r="G20" s="29">
        <v>6.3</v>
      </c>
      <c r="H20" s="20"/>
      <c r="I20" s="20">
        <f t="shared" si="1"/>
        <v>6.3</v>
      </c>
      <c r="J20" s="20">
        <v>0</v>
      </c>
      <c r="K20" s="32">
        <f t="shared" si="2"/>
        <v>2.2</v>
      </c>
      <c r="L20" s="29" t="str">
        <f t="shared" si="3"/>
        <v>F</v>
      </c>
      <c r="M20" s="33">
        <f t="shared" si="0"/>
        <v>0</v>
      </c>
      <c r="N20" s="11" t="str">
        <f t="shared" si="4"/>
        <v>KÉM</v>
      </c>
      <c r="O20" s="5" t="str">
        <f t="shared" si="5"/>
        <v>KHÔNG ĐẠT</v>
      </c>
    </row>
    <row r="21" spans="1:15" s="6" customFormat="1" ht="19.5" customHeight="1">
      <c r="A21" s="12">
        <v>12</v>
      </c>
      <c r="B21" s="21" t="s">
        <v>67</v>
      </c>
      <c r="C21" s="24" t="s">
        <v>68</v>
      </c>
      <c r="D21" s="25" t="s">
        <v>69</v>
      </c>
      <c r="E21" s="21" t="s">
        <v>70</v>
      </c>
      <c r="F21" s="29">
        <v>10</v>
      </c>
      <c r="G21" s="29">
        <v>9.3</v>
      </c>
      <c r="H21" s="20"/>
      <c r="I21" s="20">
        <f t="shared" si="1"/>
        <v>9.3</v>
      </c>
      <c r="J21" s="20">
        <v>3</v>
      </c>
      <c r="K21" s="32">
        <f t="shared" si="2"/>
        <v>5</v>
      </c>
      <c r="L21" s="29" t="str">
        <f t="shared" si="3"/>
        <v>D</v>
      </c>
      <c r="M21" s="33">
        <f t="shared" si="0"/>
        <v>1</v>
      </c>
      <c r="N21" s="11" t="str">
        <f t="shared" si="4"/>
        <v>TB YẾU</v>
      </c>
      <c r="O21" s="5" t="str">
        <f t="shared" si="5"/>
        <v>ĐẠT</v>
      </c>
    </row>
    <row r="22" spans="1:15" s="6" customFormat="1" ht="19.5" customHeight="1">
      <c r="A22" s="12">
        <v>13</v>
      </c>
      <c r="B22" s="22" t="s">
        <v>71</v>
      </c>
      <c r="C22" s="22" t="s">
        <v>72</v>
      </c>
      <c r="D22" s="23" t="s">
        <v>73</v>
      </c>
      <c r="E22" s="23" t="s">
        <v>74</v>
      </c>
      <c r="F22" s="29">
        <v>9</v>
      </c>
      <c r="G22" s="29">
        <v>8.2</v>
      </c>
      <c r="H22" s="20"/>
      <c r="I22" s="20">
        <f t="shared" si="1"/>
        <v>8.2</v>
      </c>
      <c r="J22" s="20">
        <v>1</v>
      </c>
      <c r="K22" s="32">
        <f t="shared" si="2"/>
        <v>3.2</v>
      </c>
      <c r="L22" s="29" t="str">
        <f t="shared" si="3"/>
        <v>F</v>
      </c>
      <c r="M22" s="33">
        <f t="shared" si="0"/>
        <v>0</v>
      </c>
      <c r="N22" s="11" t="str">
        <f t="shared" si="4"/>
        <v>KÉM</v>
      </c>
      <c r="O22" s="5" t="str">
        <f t="shared" si="5"/>
        <v>KHÔNG ĐẠT</v>
      </c>
    </row>
    <row r="23" spans="2:14" ht="19.5" customHeight="1">
      <c r="B23" s="4" t="s">
        <v>75</v>
      </c>
      <c r="K23" s="47"/>
      <c r="L23" s="47"/>
      <c r="M23" s="47"/>
      <c r="N23" s="47"/>
    </row>
    <row r="24" spans="3:14" ht="19.5" customHeight="1">
      <c r="C24" s="13" t="s">
        <v>24</v>
      </c>
      <c r="D24" s="13"/>
      <c r="E24" s="13"/>
      <c r="H24" s="48" t="s">
        <v>11</v>
      </c>
      <c r="I24" s="48"/>
      <c r="J24" s="48"/>
      <c r="K24" s="48" t="s">
        <v>12</v>
      </c>
      <c r="L24" s="48"/>
      <c r="M24" s="48"/>
      <c r="N24" s="48"/>
    </row>
    <row r="25" ht="15.75">
      <c r="C25" s="3"/>
    </row>
    <row r="28" spans="3:14" ht="30.75" customHeight="1">
      <c r="C28" s="48" t="s">
        <v>14</v>
      </c>
      <c r="D28" s="48"/>
      <c r="E28" s="48"/>
      <c r="F28" s="2"/>
      <c r="G28" s="2"/>
      <c r="H28" s="48" t="s">
        <v>78</v>
      </c>
      <c r="I28" s="48"/>
      <c r="J28" s="48"/>
      <c r="K28" s="48" t="s">
        <v>15</v>
      </c>
      <c r="L28" s="48"/>
      <c r="M28" s="48"/>
      <c r="N28" s="48"/>
    </row>
    <row r="29" ht="24.75" customHeight="1"/>
  </sheetData>
  <sheetProtection/>
  <mergeCells count="23">
    <mergeCell ref="N8:O9"/>
    <mergeCell ref="K23:N23"/>
    <mergeCell ref="H24:J24"/>
    <mergeCell ref="K24:N24"/>
    <mergeCell ref="C28:E28"/>
    <mergeCell ref="H28:J28"/>
    <mergeCell ref="K28:N2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7" right="0.24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O19"/>
  <sheetViews>
    <sheetView zoomScalePageLayoutView="0" workbookViewId="0" topLeftCell="A1">
      <selection activeCell="A10" sqref="A10:IV13"/>
    </sheetView>
  </sheetViews>
  <sheetFormatPr defaultColWidth="9.140625" defaultRowHeight="12.75"/>
  <cols>
    <col min="1" max="1" width="4.57421875" style="1" bestFit="1" customWidth="1"/>
    <col min="2" max="2" width="13.421875" style="1" customWidth="1"/>
    <col min="3" max="3" width="12.28125" style="1" customWidth="1"/>
    <col min="4" max="4" width="7.710937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7.421875" style="1" customWidth="1"/>
    <col min="15" max="15" width="13.42187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96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98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77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83</v>
      </c>
      <c r="H8" s="45"/>
      <c r="I8" s="46"/>
      <c r="J8" s="57" t="s">
        <v>84</v>
      </c>
      <c r="K8" s="44" t="s">
        <v>10</v>
      </c>
      <c r="L8" s="45"/>
      <c r="M8" s="46"/>
      <c r="N8" s="51" t="s">
        <v>18</v>
      </c>
      <c r="O8" s="52"/>
    </row>
    <row r="9" spans="1:15" s="8" customFormat="1" ht="40.5" customHeight="1">
      <c r="A9" s="42"/>
      <c r="B9" s="42"/>
      <c r="C9" s="42"/>
      <c r="D9" s="42"/>
      <c r="E9" s="42"/>
      <c r="F9" s="58"/>
      <c r="G9" s="31" t="s">
        <v>88</v>
      </c>
      <c r="H9" s="26" t="s">
        <v>89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9.5" customHeight="1">
      <c r="A10" s="12">
        <v>1</v>
      </c>
      <c r="B10" s="21" t="s">
        <v>43</v>
      </c>
      <c r="C10" s="22" t="s">
        <v>44</v>
      </c>
      <c r="D10" s="23" t="s">
        <v>20</v>
      </c>
      <c r="E10" s="21" t="s">
        <v>45</v>
      </c>
      <c r="F10" s="27">
        <v>8</v>
      </c>
      <c r="G10" s="20">
        <v>8</v>
      </c>
      <c r="H10" s="20">
        <v>0</v>
      </c>
      <c r="I10" s="20">
        <f>(H10*1.5+G10*2.5)/4</f>
        <v>5</v>
      </c>
      <c r="J10" s="20">
        <v>0</v>
      </c>
      <c r="K10" s="32">
        <f>ROUND((J10*5+I10*4+F10)/10,1)</f>
        <v>2.8</v>
      </c>
      <c r="L10" s="29" t="str">
        <f>IF(K10&gt;=8.5,"A",IF(K10&gt;=7,"B",IF(K10&gt;=5.5,"C",IF(K10&gt;=4,"D",IF(AND(K10&lt;4,K10&gt;=0),"F",IF(AND(F10="",I10="",J10=""),"I",IF(OR(F10&lt;&gt;"",I10&lt;&gt;"",J10&lt;&gt;""),"X","R")))))))</f>
        <v>F</v>
      </c>
      <c r="M10" s="33">
        <f>IF(L10="A",4,IF(L10="B",3,IF(L10="C",2,IF(L10="D",1,0))))</f>
        <v>0</v>
      </c>
      <c r="N10" s="11" t="str">
        <f>IF(L10="A","GIỎI",IF(L10="B","KHÁ",IF(L10="C","TB",IF(L10="D","TB YẾU","KÉM"))))</f>
        <v>KÉM</v>
      </c>
      <c r="O10" s="5" t="str">
        <f>IF(OR(K10&lt;4,J10&lt;=2),"KHÔNG ĐẠT","ĐẠT")</f>
        <v>KHÔNG ĐẠT</v>
      </c>
    </row>
    <row r="11" spans="1:15" s="6" customFormat="1" ht="19.5" customHeight="1">
      <c r="A11" s="12">
        <v>2</v>
      </c>
      <c r="B11" s="21" t="s">
        <v>46</v>
      </c>
      <c r="C11" s="22" t="s">
        <v>47</v>
      </c>
      <c r="D11" s="23" t="s">
        <v>22</v>
      </c>
      <c r="E11" s="21" t="s">
        <v>48</v>
      </c>
      <c r="F11" s="27">
        <v>9</v>
      </c>
      <c r="G11" s="20">
        <v>8</v>
      </c>
      <c r="H11" s="20">
        <v>6</v>
      </c>
      <c r="I11" s="20">
        <f>(H11*1.5+G11*2.5)/4</f>
        <v>7.25</v>
      </c>
      <c r="J11" s="20">
        <v>0</v>
      </c>
      <c r="K11" s="32">
        <f>ROUND((J11*5+I11*4+F11)/10,1)</f>
        <v>3.8</v>
      </c>
      <c r="L11" s="29" t="str">
        <f>IF(K11&gt;=8.5,"A",IF(K11&gt;=7,"B",IF(K11&gt;=5.5,"C",IF(K11&gt;=4,"D",IF(AND(K11&lt;4,K11&gt;=0),"F",IF(AND(F11="",I11="",J11=""),"I",IF(OR(F11&lt;&gt;"",I11&lt;&gt;"",J11&lt;&gt;""),"X","R")))))))</f>
        <v>F</v>
      </c>
      <c r="M11" s="33">
        <f>IF(L11="A",4,IF(L11="B",3,IF(L11="C",2,IF(L11="D",1,0))))</f>
        <v>0</v>
      </c>
      <c r="N11" s="11" t="str">
        <f>IF(L11="A","GIỎI",IF(L11="B","KHÁ",IF(L11="C","TB",IF(L11="D","TB YẾU","KÉM"))))</f>
        <v>KÉM</v>
      </c>
      <c r="O11" s="5" t="str">
        <f>IF(OR(K11&lt;4,J11&lt;=2),"KHÔNG ĐẠT","ĐẠT")</f>
        <v>KHÔNG ĐẠT</v>
      </c>
    </row>
    <row r="12" spans="1:15" s="6" customFormat="1" ht="19.5" customHeight="1">
      <c r="A12" s="12">
        <v>3</v>
      </c>
      <c r="B12" s="21" t="s">
        <v>64</v>
      </c>
      <c r="C12" s="22" t="s">
        <v>21</v>
      </c>
      <c r="D12" s="23" t="s">
        <v>65</v>
      </c>
      <c r="E12" s="21" t="s">
        <v>66</v>
      </c>
      <c r="F12" s="27">
        <v>9</v>
      </c>
      <c r="G12" s="20">
        <v>8</v>
      </c>
      <c r="H12" s="20">
        <v>8</v>
      </c>
      <c r="I12" s="20">
        <f>(H12*1.5+G12*2.5)/4</f>
        <v>8</v>
      </c>
      <c r="J12" s="20">
        <v>0</v>
      </c>
      <c r="K12" s="32">
        <f>ROUND((J12*5+I12*4+F12)/10,1)</f>
        <v>4.1</v>
      </c>
      <c r="L12" s="29" t="str">
        <f>IF(K12&gt;=8.5,"A",IF(K12&gt;=7,"B",IF(K12&gt;=5.5,"C",IF(K12&gt;=4,"D",IF(AND(K12&lt;4,K12&gt;=0),"F",IF(AND(F12="",I12="",J12=""),"I",IF(OR(F12&lt;&gt;"",I12&lt;&gt;"",J12&lt;&gt;""),"X","R")))))))</f>
        <v>D</v>
      </c>
      <c r="M12" s="33">
        <f>IF(L12="A",4,IF(L12="B",3,IF(L12="C",2,IF(L12="D",1,0))))</f>
        <v>1</v>
      </c>
      <c r="N12" s="11" t="str">
        <f>IF(L12="A","GIỎI",IF(L12="B","KHÁ",IF(L12="C","TB",IF(L12="D","TB YẾU","KÉM"))))</f>
        <v>TB YẾU</v>
      </c>
      <c r="O12" s="5" t="str">
        <f>IF(OR(K12&lt;4,J12&lt;=2),"KHÔNG ĐẠT","ĐẠT")</f>
        <v>KHÔNG ĐẠT</v>
      </c>
    </row>
    <row r="13" spans="1:15" s="6" customFormat="1" ht="19.5" customHeight="1">
      <c r="A13" s="12">
        <v>4</v>
      </c>
      <c r="B13" s="21" t="s">
        <v>67</v>
      </c>
      <c r="C13" s="22" t="s">
        <v>68</v>
      </c>
      <c r="D13" s="23" t="s">
        <v>69</v>
      </c>
      <c r="E13" s="21" t="s">
        <v>70</v>
      </c>
      <c r="F13" s="27">
        <v>8</v>
      </c>
      <c r="G13" s="20">
        <v>9</v>
      </c>
      <c r="H13" s="20">
        <v>10</v>
      </c>
      <c r="I13" s="20">
        <f>(H13*1.5+G13*2.5)/4</f>
        <v>9.375</v>
      </c>
      <c r="J13" s="20">
        <v>3</v>
      </c>
      <c r="K13" s="32">
        <f>ROUND((J13*5+I13*4+F13)/10,1)</f>
        <v>6.1</v>
      </c>
      <c r="L13" s="29" t="str">
        <f>IF(K13&gt;=8.5,"A",IF(K13&gt;=7,"B",IF(K13&gt;=5.5,"C",IF(K13&gt;=4,"D",IF(AND(K13&lt;4,K13&gt;=0),"F",IF(AND(F13="",I13="",J13=""),"I",IF(OR(F13&lt;&gt;"",I13&lt;&gt;"",J13&lt;&gt;""),"X","R")))))))</f>
        <v>C</v>
      </c>
      <c r="M13" s="33">
        <f>IF(L13="A",4,IF(L13="B",3,IF(L13="C",2,IF(L13="D",1,0))))</f>
        <v>2</v>
      </c>
      <c r="N13" s="11" t="str">
        <f>IF(L13="A","GIỎI",IF(L13="B","KHÁ",IF(L13="C","TB",IF(L13="D","TB YẾU","KÉM"))))</f>
        <v>TB</v>
      </c>
      <c r="O13" s="5" t="str">
        <f>IF(OR(K13&lt;4,J13&lt;=2),"KHÔNG ĐẠT","ĐẠT")</f>
        <v>ĐẠT</v>
      </c>
    </row>
    <row r="14" spans="2:14" ht="16.5">
      <c r="B14" s="4" t="s">
        <v>97</v>
      </c>
      <c r="K14" s="47"/>
      <c r="L14" s="47"/>
      <c r="M14" s="47"/>
      <c r="N14" s="47"/>
    </row>
    <row r="15" spans="3:14" ht="19.5" customHeight="1">
      <c r="C15" s="13" t="s">
        <v>24</v>
      </c>
      <c r="D15" s="13"/>
      <c r="E15" s="13"/>
      <c r="H15" s="48" t="s">
        <v>11</v>
      </c>
      <c r="I15" s="48"/>
      <c r="J15" s="48"/>
      <c r="K15" s="48" t="s">
        <v>12</v>
      </c>
      <c r="L15" s="48"/>
      <c r="M15" s="48"/>
      <c r="N15" s="48"/>
    </row>
    <row r="16" ht="15.75">
      <c r="C16" s="3"/>
    </row>
    <row r="19" spans="3:14" ht="30.75" customHeight="1">
      <c r="C19" s="48" t="s">
        <v>14</v>
      </c>
      <c r="D19" s="48"/>
      <c r="E19" s="48"/>
      <c r="F19" s="2"/>
      <c r="G19" s="2"/>
      <c r="H19" s="48" t="s">
        <v>78</v>
      </c>
      <c r="I19" s="48"/>
      <c r="J19" s="48"/>
      <c r="K19" s="48" t="s">
        <v>15</v>
      </c>
      <c r="L19" s="48"/>
      <c r="M19" s="48"/>
      <c r="N19" s="48"/>
    </row>
    <row r="20" ht="24.75" customHeight="1"/>
  </sheetData>
  <sheetProtection/>
  <mergeCells count="23">
    <mergeCell ref="N8:O9"/>
    <mergeCell ref="K14:N14"/>
    <mergeCell ref="H15:J15"/>
    <mergeCell ref="K15:N15"/>
    <mergeCell ref="C19:E19"/>
    <mergeCell ref="H19:J19"/>
    <mergeCell ref="K19:N1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8" right="0.21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22"/>
  <sheetViews>
    <sheetView zoomScalePageLayoutView="0" workbookViewId="0" topLeftCell="A4">
      <selection activeCell="E26" sqref="E26"/>
    </sheetView>
  </sheetViews>
  <sheetFormatPr defaultColWidth="9.140625" defaultRowHeight="12.75"/>
  <cols>
    <col min="1" max="1" width="4.57421875" style="1" bestFit="1" customWidth="1"/>
    <col min="2" max="2" width="13.7109375" style="1" customWidth="1"/>
    <col min="3" max="3" width="14.8515625" style="1" customWidth="1"/>
    <col min="4" max="4" width="7.140625" style="1" customWidth="1"/>
    <col min="5" max="5" width="11.28125" style="1" customWidth="1"/>
    <col min="6" max="6" width="9.28125" style="1" customWidth="1"/>
    <col min="7" max="7" width="6.4218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9" customWidth="1"/>
    <col min="13" max="13" width="7.7109375" style="9" customWidth="1"/>
    <col min="14" max="14" width="7.57421875" style="1" customWidth="1"/>
    <col min="15" max="15" width="13.421875" style="1" customWidth="1"/>
    <col min="16" max="16384" width="9.140625" style="1" customWidth="1"/>
  </cols>
  <sheetData>
    <row r="1" spans="1:14" ht="15.75">
      <c r="A1" s="55" t="s">
        <v>1</v>
      </c>
      <c r="B1" s="55"/>
      <c r="C1" s="55"/>
      <c r="D1" s="55"/>
      <c r="E1" s="48" t="s">
        <v>7</v>
      </c>
      <c r="F1" s="48"/>
      <c r="G1" s="48"/>
      <c r="H1" s="48"/>
      <c r="I1" s="48"/>
      <c r="J1" s="48"/>
      <c r="K1" s="48"/>
      <c r="L1" s="48"/>
      <c r="M1" s="48"/>
      <c r="N1" s="48"/>
    </row>
    <row r="2" spans="1:14" ht="19.5" customHeight="1">
      <c r="A2" s="56" t="s">
        <v>2</v>
      </c>
      <c r="B2" s="56"/>
      <c r="C2" s="56"/>
      <c r="D2" s="56"/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48"/>
    </row>
    <row r="3" spans="5:14" ht="20.25" customHeight="1">
      <c r="E3" s="49" t="s">
        <v>27</v>
      </c>
      <c r="F3" s="49"/>
      <c r="G3" s="49"/>
      <c r="H3" s="49"/>
      <c r="I3" s="49"/>
      <c r="J3" s="49"/>
      <c r="K3" s="49"/>
      <c r="L3" s="49"/>
      <c r="M3" s="49"/>
      <c r="N3" s="49"/>
    </row>
    <row r="4" spans="5:14" ht="18.75" customHeight="1">
      <c r="E4" s="48" t="s">
        <v>99</v>
      </c>
      <c r="F4" s="48"/>
      <c r="G4" s="48"/>
      <c r="H4" s="48"/>
      <c r="I4" s="48"/>
      <c r="J4" s="48"/>
      <c r="K4" s="48"/>
      <c r="L4" s="48"/>
      <c r="M4" s="48"/>
      <c r="N4" s="48"/>
    </row>
    <row r="5" spans="5:14" ht="18.75" customHeight="1">
      <c r="E5" s="50" t="s">
        <v>101</v>
      </c>
      <c r="F5" s="50"/>
      <c r="G5" s="50"/>
      <c r="H5" s="50"/>
      <c r="I5" s="50"/>
      <c r="J5" s="50"/>
      <c r="K5" s="50"/>
      <c r="L5" s="50"/>
      <c r="M5" s="50"/>
      <c r="N5" s="50"/>
    </row>
    <row r="6" spans="5:14" ht="15.75" customHeight="1">
      <c r="E6" s="50" t="s">
        <v>80</v>
      </c>
      <c r="F6" s="50"/>
      <c r="G6" s="50"/>
      <c r="H6" s="50"/>
      <c r="I6" s="50"/>
      <c r="J6" s="50"/>
      <c r="K6" s="50"/>
      <c r="L6" s="50"/>
      <c r="M6" s="50"/>
      <c r="N6" s="50"/>
    </row>
    <row r="7" ht="10.5" customHeight="1"/>
    <row r="8" spans="1:15" s="8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57" t="s">
        <v>13</v>
      </c>
      <c r="G8" s="44" t="s">
        <v>83</v>
      </c>
      <c r="H8" s="45"/>
      <c r="I8" s="46"/>
      <c r="J8" s="57" t="s">
        <v>84</v>
      </c>
      <c r="K8" s="44" t="s">
        <v>10</v>
      </c>
      <c r="L8" s="45"/>
      <c r="M8" s="46"/>
      <c r="N8" s="51" t="s">
        <v>18</v>
      </c>
      <c r="O8" s="52"/>
    </row>
    <row r="9" spans="1:15" s="8" customFormat="1" ht="36" customHeight="1">
      <c r="A9" s="42"/>
      <c r="B9" s="42"/>
      <c r="C9" s="42"/>
      <c r="D9" s="42"/>
      <c r="E9" s="42"/>
      <c r="F9" s="58"/>
      <c r="G9" s="10" t="s">
        <v>8</v>
      </c>
      <c r="H9" s="26" t="s">
        <v>82</v>
      </c>
      <c r="I9" s="7" t="s">
        <v>9</v>
      </c>
      <c r="J9" s="58"/>
      <c r="K9" s="7" t="s">
        <v>16</v>
      </c>
      <c r="L9" s="7" t="s">
        <v>6</v>
      </c>
      <c r="M9" s="7" t="s">
        <v>17</v>
      </c>
      <c r="N9" s="53"/>
      <c r="O9" s="54"/>
    </row>
    <row r="10" spans="1:15" s="6" customFormat="1" ht="19.5" customHeight="1">
      <c r="A10" s="12">
        <v>1</v>
      </c>
      <c r="B10" s="17" t="s">
        <v>29</v>
      </c>
      <c r="C10" s="17" t="s">
        <v>30</v>
      </c>
      <c r="D10" s="18" t="s">
        <v>31</v>
      </c>
      <c r="E10" s="19" t="s">
        <v>32</v>
      </c>
      <c r="F10" s="27">
        <v>8</v>
      </c>
      <c r="G10" s="20">
        <v>9</v>
      </c>
      <c r="H10" s="20">
        <v>7.3</v>
      </c>
      <c r="I10" s="20">
        <f>(H10*2.5+G10*1.5)/4</f>
        <v>7.9375</v>
      </c>
      <c r="J10" s="20">
        <v>0</v>
      </c>
      <c r="K10" s="32">
        <f>ROUND((J10*5+I10*4+F10)/10,1)</f>
        <v>4</v>
      </c>
      <c r="L10" s="29" t="str">
        <f>IF(K10&gt;=8.5,"A",IF(K10&gt;=7,"B",IF(K10&gt;=5.5,"C",IF(K10&gt;=4,"D",IF(AND(K10&lt;4,K10&gt;=0),"F",IF(AND(F10="",I10="",J10=""),"I",IF(OR(F10&lt;&gt;"",I10&lt;&gt;"",J10&lt;&gt;""),"X","R")))))))</f>
        <v>D</v>
      </c>
      <c r="M10" s="33">
        <f aca="true" t="shared" si="0" ref="M10:M16">IF(L10="A",4,IF(L10="B",3,IF(L10="C",2,IF(L10="D",1,0))))</f>
        <v>1</v>
      </c>
      <c r="N10" s="11" t="str">
        <f>IF(L10="A","GIỎI",IF(L10="B","KHÁ",IF(L10="C","TB",IF(L10="D","TB YẾU","KÉM"))))</f>
        <v>TB YẾU</v>
      </c>
      <c r="O10" s="5" t="str">
        <f>IF(OR(K10&lt;4,J10&lt;=2),"KHÔNG ĐẠT","ĐẠT")</f>
        <v>KHÔNG ĐẠT</v>
      </c>
    </row>
    <row r="11" spans="1:15" s="6" customFormat="1" ht="19.5" customHeight="1">
      <c r="A11" s="12">
        <v>2</v>
      </c>
      <c r="B11" s="21" t="s">
        <v>33</v>
      </c>
      <c r="C11" s="22" t="s">
        <v>34</v>
      </c>
      <c r="D11" s="23" t="s">
        <v>19</v>
      </c>
      <c r="E11" s="21" t="s">
        <v>35</v>
      </c>
      <c r="F11" s="27">
        <v>8</v>
      </c>
      <c r="G11" s="20">
        <v>6</v>
      </c>
      <c r="H11" s="20">
        <v>7.7</v>
      </c>
      <c r="I11" s="20">
        <f aca="true" t="shared" si="1" ref="I11:I16">(H11*2.5+G11*1.5)/4</f>
        <v>7.0625</v>
      </c>
      <c r="J11" s="20">
        <v>3</v>
      </c>
      <c r="K11" s="32">
        <f aca="true" t="shared" si="2" ref="K11:K16">ROUND((J11*5+I11*4+F11)/10,1)</f>
        <v>5.1</v>
      </c>
      <c r="L11" s="29" t="str">
        <f aca="true" t="shared" si="3" ref="L11:L16">IF(K11&gt;=8.5,"A",IF(K11&gt;=7,"B",IF(K11&gt;=5.5,"C",IF(K11&gt;=4,"D",IF(AND(K11&lt;4,K11&gt;=0),"F",IF(AND(F11="",I11="",J11=""),"I",IF(OR(F11&lt;&gt;"",I11&lt;&gt;"",J11&lt;&gt;""),"X","R")))))))</f>
        <v>D</v>
      </c>
      <c r="M11" s="33">
        <f t="shared" si="0"/>
        <v>1</v>
      </c>
      <c r="N11" s="11" t="str">
        <f aca="true" t="shared" si="4" ref="N11:N16">IF(L11="A","GIỎI",IF(L11="B","KHÁ",IF(L11="C","TB",IF(L11="D","TB YẾU","KÉM"))))</f>
        <v>TB YẾU</v>
      </c>
      <c r="O11" s="5" t="str">
        <f aca="true" t="shared" si="5" ref="O11:O16">IF(OR(K11&lt;4,J11&lt;=2),"KHÔNG ĐẠT","ĐẠT")</f>
        <v>ĐẠT</v>
      </c>
    </row>
    <row r="12" spans="1:15" s="6" customFormat="1" ht="19.5" customHeight="1">
      <c r="A12" s="12">
        <v>3</v>
      </c>
      <c r="B12" s="17" t="s">
        <v>39</v>
      </c>
      <c r="C12" s="17" t="s">
        <v>40</v>
      </c>
      <c r="D12" s="18" t="s">
        <v>41</v>
      </c>
      <c r="E12" s="19" t="s">
        <v>42</v>
      </c>
      <c r="F12" s="27">
        <v>10</v>
      </c>
      <c r="G12" s="20">
        <v>6</v>
      </c>
      <c r="H12" s="20">
        <v>7.5</v>
      </c>
      <c r="I12" s="20">
        <f t="shared" si="1"/>
        <v>6.9375</v>
      </c>
      <c r="J12" s="20">
        <v>3.5</v>
      </c>
      <c r="K12" s="32">
        <f t="shared" si="2"/>
        <v>5.5</v>
      </c>
      <c r="L12" s="29" t="str">
        <f t="shared" si="3"/>
        <v>C</v>
      </c>
      <c r="M12" s="33">
        <f t="shared" si="0"/>
        <v>2</v>
      </c>
      <c r="N12" s="11" t="str">
        <f t="shared" si="4"/>
        <v>TB</v>
      </c>
      <c r="O12" s="5" t="str">
        <f t="shared" si="5"/>
        <v>ĐẠT</v>
      </c>
    </row>
    <row r="13" spans="1:15" s="6" customFormat="1" ht="19.5" customHeight="1">
      <c r="A13" s="12">
        <v>4</v>
      </c>
      <c r="B13" s="21" t="s">
        <v>43</v>
      </c>
      <c r="C13" s="22" t="s">
        <v>44</v>
      </c>
      <c r="D13" s="23" t="s">
        <v>20</v>
      </c>
      <c r="E13" s="21" t="s">
        <v>45</v>
      </c>
      <c r="F13" s="27">
        <v>10</v>
      </c>
      <c r="G13" s="20">
        <v>7</v>
      </c>
      <c r="H13" s="20">
        <v>1</v>
      </c>
      <c r="I13" s="20">
        <f t="shared" si="1"/>
        <v>3.25</v>
      </c>
      <c r="J13" s="20">
        <v>0</v>
      </c>
      <c r="K13" s="32">
        <f t="shared" si="2"/>
        <v>2.3</v>
      </c>
      <c r="L13" s="29" t="str">
        <f t="shared" si="3"/>
        <v>F</v>
      </c>
      <c r="M13" s="33">
        <f t="shared" si="0"/>
        <v>0</v>
      </c>
      <c r="N13" s="11" t="str">
        <f t="shared" si="4"/>
        <v>KÉM</v>
      </c>
      <c r="O13" s="5" t="str">
        <f t="shared" si="5"/>
        <v>KHÔNG ĐẠT</v>
      </c>
    </row>
    <row r="14" spans="1:15" s="6" customFormat="1" ht="19.5" customHeight="1">
      <c r="A14" s="12">
        <v>5</v>
      </c>
      <c r="B14" s="21" t="s">
        <v>46</v>
      </c>
      <c r="C14" s="22" t="s">
        <v>47</v>
      </c>
      <c r="D14" s="23" t="s">
        <v>22</v>
      </c>
      <c r="E14" s="21" t="s">
        <v>48</v>
      </c>
      <c r="F14" s="27">
        <v>10</v>
      </c>
      <c r="G14" s="20">
        <v>7.5</v>
      </c>
      <c r="H14" s="20">
        <v>6.7</v>
      </c>
      <c r="I14" s="20">
        <f t="shared" si="1"/>
        <v>7</v>
      </c>
      <c r="J14" s="20">
        <v>0</v>
      </c>
      <c r="K14" s="32">
        <f t="shared" si="2"/>
        <v>3.8</v>
      </c>
      <c r="L14" s="29" t="str">
        <f t="shared" si="3"/>
        <v>F</v>
      </c>
      <c r="M14" s="33">
        <f t="shared" si="0"/>
        <v>0</v>
      </c>
      <c r="N14" s="11" t="str">
        <f t="shared" si="4"/>
        <v>KÉM</v>
      </c>
      <c r="O14" s="5" t="str">
        <f t="shared" si="5"/>
        <v>KHÔNG ĐẠT</v>
      </c>
    </row>
    <row r="15" spans="1:15" s="6" customFormat="1" ht="19.5" customHeight="1">
      <c r="A15" s="12">
        <v>6</v>
      </c>
      <c r="B15" s="21" t="s">
        <v>53</v>
      </c>
      <c r="C15" s="22" t="s">
        <v>54</v>
      </c>
      <c r="D15" s="23" t="s">
        <v>23</v>
      </c>
      <c r="E15" s="21" t="s">
        <v>55</v>
      </c>
      <c r="F15" s="27">
        <v>7</v>
      </c>
      <c r="G15" s="20">
        <v>8.5</v>
      </c>
      <c r="H15" s="20">
        <v>6.7</v>
      </c>
      <c r="I15" s="20">
        <f t="shared" si="1"/>
        <v>7.375</v>
      </c>
      <c r="J15" s="20">
        <v>4</v>
      </c>
      <c r="K15" s="32">
        <f t="shared" si="2"/>
        <v>5.7</v>
      </c>
      <c r="L15" s="29" t="str">
        <f t="shared" si="3"/>
        <v>C</v>
      </c>
      <c r="M15" s="33">
        <f t="shared" si="0"/>
        <v>2</v>
      </c>
      <c r="N15" s="11" t="str">
        <f t="shared" si="4"/>
        <v>TB</v>
      </c>
      <c r="O15" s="5" t="str">
        <f t="shared" si="5"/>
        <v>ĐẠT</v>
      </c>
    </row>
    <row r="16" spans="1:15" s="6" customFormat="1" ht="19.5" customHeight="1">
      <c r="A16" s="12">
        <v>7</v>
      </c>
      <c r="B16" s="21" t="s">
        <v>60</v>
      </c>
      <c r="C16" s="22" t="s">
        <v>61</v>
      </c>
      <c r="D16" s="23" t="s">
        <v>62</v>
      </c>
      <c r="E16" s="21" t="s">
        <v>63</v>
      </c>
      <c r="F16" s="27">
        <v>9</v>
      </c>
      <c r="G16" s="20">
        <v>9.5</v>
      </c>
      <c r="H16" s="20">
        <v>8.2</v>
      </c>
      <c r="I16" s="20">
        <f t="shared" si="1"/>
        <v>8.6875</v>
      </c>
      <c r="J16" s="20">
        <v>3</v>
      </c>
      <c r="K16" s="32">
        <f t="shared" si="2"/>
        <v>5.9</v>
      </c>
      <c r="L16" s="29" t="str">
        <f t="shared" si="3"/>
        <v>C</v>
      </c>
      <c r="M16" s="33">
        <f t="shared" si="0"/>
        <v>2</v>
      </c>
      <c r="N16" s="11" t="str">
        <f t="shared" si="4"/>
        <v>TB</v>
      </c>
      <c r="O16" s="5" t="str">
        <f t="shared" si="5"/>
        <v>ĐẠT</v>
      </c>
    </row>
    <row r="17" spans="2:14" ht="16.5">
      <c r="B17" s="4" t="s">
        <v>100</v>
      </c>
      <c r="K17" s="47"/>
      <c r="L17" s="47"/>
      <c r="M17" s="47"/>
      <c r="N17" s="47"/>
    </row>
    <row r="18" spans="3:14" ht="19.5" customHeight="1">
      <c r="C18" s="13" t="s">
        <v>24</v>
      </c>
      <c r="D18" s="13"/>
      <c r="E18" s="13"/>
      <c r="H18" s="48" t="s">
        <v>11</v>
      </c>
      <c r="I18" s="48"/>
      <c r="J18" s="48"/>
      <c r="K18" s="48" t="s">
        <v>12</v>
      </c>
      <c r="L18" s="48"/>
      <c r="M18" s="48"/>
      <c r="N18" s="48"/>
    </row>
    <row r="19" ht="15.75">
      <c r="C19" s="3"/>
    </row>
    <row r="22" spans="3:14" ht="30.75" customHeight="1">
      <c r="C22" s="48" t="s">
        <v>14</v>
      </c>
      <c r="D22" s="48"/>
      <c r="E22" s="48"/>
      <c r="F22" s="2"/>
      <c r="G22" s="2"/>
      <c r="H22" s="48" t="s">
        <v>78</v>
      </c>
      <c r="I22" s="48"/>
      <c r="J22" s="48"/>
      <c r="K22" s="48" t="s">
        <v>15</v>
      </c>
      <c r="L22" s="48"/>
      <c r="M22" s="48"/>
      <c r="N22" s="48"/>
    </row>
    <row r="23" ht="24.75" customHeight="1"/>
  </sheetData>
  <sheetProtection/>
  <mergeCells count="23">
    <mergeCell ref="N8:O9"/>
    <mergeCell ref="K17:N17"/>
    <mergeCell ref="H18:J18"/>
    <mergeCell ref="K18:N18"/>
    <mergeCell ref="C22:E22"/>
    <mergeCell ref="H22:J22"/>
    <mergeCell ref="K22:N2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2" right="0.2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2015-07-09T02:22:31Z</cp:lastPrinted>
  <dcterms:created xsi:type="dcterms:W3CDTF">2009-09-21T02:41:34Z</dcterms:created>
  <dcterms:modified xsi:type="dcterms:W3CDTF">2018-04-06T02:56:12Z</dcterms:modified>
  <cp:category/>
  <cp:version/>
  <cp:contentType/>
  <cp:contentStatus/>
</cp:coreProperties>
</file>