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7"/>
  </bookViews>
  <sheets>
    <sheet name="NL1" sheetId="1" r:id="rId1"/>
    <sheet name="Hoa ĐC" sheetId="2" r:id="rId2"/>
    <sheet name="KHMT" sheetId="3" r:id="rId3"/>
    <sheet name="Toan A1" sheetId="4" r:id="rId4"/>
    <sheet name="PLĐC" sheetId="5" r:id="rId5"/>
    <sheet name="VLĐC" sheetId="6" r:id="rId6"/>
    <sheet name="NL1L2" sheetId="7" r:id="rId7"/>
    <sheet name="HoaDCL2" sheetId="8" r:id="rId8"/>
    <sheet name="KHMTL2" sheetId="9" r:id="rId9"/>
    <sheet name="Toán A1L2" sheetId="10" r:id="rId10"/>
    <sheet name="PLDCL2" sheetId="11" r:id="rId11"/>
    <sheet name="VLDCL2" sheetId="12" r:id="rId12"/>
  </sheets>
  <definedNames/>
  <calcPr fullCalcOnLoad="1"/>
</workbook>
</file>

<file path=xl/sharedStrings.xml><?xml version="1.0" encoding="utf-8"?>
<sst xmlns="http://schemas.openxmlformats.org/spreadsheetml/2006/main" count="679" uniqueCount="94">
  <si>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</si>
  <si>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</si>
  <si>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</si>
  <si>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</si>
  <si>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</si>
  <si>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</si>
  <si>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</si>
  <si>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</si>
  <si>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</si>
  <si>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</si>
  <si>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</si>
  <si>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</si>
  <si>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</si>
  <si>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</si>
  <si>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</si>
  <si>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</si>
  <si>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Nguyễn Thanh</t>
  </si>
  <si>
    <t>Nguyễn Văn</t>
  </si>
  <si>
    <t>Danh sách này gồm có 13 sinh viên</t>
  </si>
  <si>
    <t>ĐIỂM KIỂM TRA ĐỊNH KỲ (M2 - HS 4)</t>
  </si>
  <si>
    <t>ĐIỂM THI KẾT THÚC HỌC PHẦN (M3 - HS 5)</t>
  </si>
  <si>
    <t>Giảng viên: ThS. Nguyễn Thị Hồng Yến</t>
  </si>
  <si>
    <t>M 2.2</t>
  </si>
  <si>
    <t>Giảng viên: ThS. Hồ Xuân Thắng</t>
  </si>
  <si>
    <t>NIÊN KHÓA: 2015- 2020</t>
  </si>
  <si>
    <t>Học kỳ I - Năm học: 2015 - 2016</t>
  </si>
  <si>
    <t>15Q1031001</t>
  </si>
  <si>
    <t>Hồ Việt</t>
  </si>
  <si>
    <t>Ái</t>
  </si>
  <si>
    <t>15Q1031020</t>
  </si>
  <si>
    <t>Bành Mạnh</t>
  </si>
  <si>
    <t>Cường</t>
  </si>
  <si>
    <t>15Q1031004</t>
  </si>
  <si>
    <t>Nguyễn Trung</t>
  </si>
  <si>
    <t>Đức</t>
  </si>
  <si>
    <t>15Q1031002</t>
  </si>
  <si>
    <t>Văn Minh</t>
  </si>
  <si>
    <t>15Q1031019</t>
  </si>
  <si>
    <t>Trần Quốc</t>
  </si>
  <si>
    <t>Hữu</t>
  </si>
  <si>
    <t>15Q1031018</t>
  </si>
  <si>
    <t>Minh</t>
  </si>
  <si>
    <t>15Q1031017</t>
  </si>
  <si>
    <t>Lê Minh</t>
  </si>
  <si>
    <t>Phụng</t>
  </si>
  <si>
    <t>15Q1031007</t>
  </si>
  <si>
    <t>Hồ Di</t>
  </si>
  <si>
    <t>Rin</t>
  </si>
  <si>
    <t>15Q1031021</t>
  </si>
  <si>
    <t>Tài</t>
  </si>
  <si>
    <t>15Q1031013</t>
  </si>
  <si>
    <t>Lê Văn</t>
  </si>
  <si>
    <t>Tình</t>
  </si>
  <si>
    <t>15Q1031005</t>
  </si>
  <si>
    <t>Lê Thanh</t>
  </si>
  <si>
    <t>Tòng</t>
  </si>
  <si>
    <t>15Q1031012</t>
  </si>
  <si>
    <t>Nguyễn Nhật</t>
  </si>
  <si>
    <t>Trường</t>
  </si>
  <si>
    <t>15Q1031003</t>
  </si>
  <si>
    <t>Hoàng Đức</t>
  </si>
  <si>
    <t>Vương</t>
  </si>
  <si>
    <t>LỚP: KỸ THUẬT ĐIỆN K7</t>
  </si>
  <si>
    <t>HỌC PHẦN: Toán cao cấp A1                                 SỐ TÍN CHỈ: 3</t>
  </si>
  <si>
    <t>HỌC PHẦN: Pháp luật Việt Nam đại cương                               SỐ TÍN CHỈ: 2</t>
  </si>
  <si>
    <t>Giảng viên: ThS. Lý Nam Hải</t>
  </si>
  <si>
    <t>HỌC PHẦN: Hóa đại cương và TH hóa ĐC                     SỐ TÍN CHỈ: 3</t>
  </si>
  <si>
    <t>Giảng viên: ThS.Trần Thị Cúc Phương</t>
  </si>
  <si>
    <t>HỌC PHẦN: Khoa học môi trường đại cương                     SỐ TÍN CHỈ: 2</t>
  </si>
  <si>
    <t>Giảng viên: ThS.Nguyễn Xuân Cường</t>
  </si>
  <si>
    <t>Giảng viên: ThS.Nguyễn Trùng Dương</t>
  </si>
  <si>
    <t>HỌC PHẦN: Vật lý đại cương và TH VLĐC                   SỐ TÍN CHỈ: 4</t>
  </si>
  <si>
    <t>M 2.1</t>
  </si>
  <si>
    <t>ĐIỂM KIỂM TRA ĐỊNH KỲ (M2 - HS 3)</t>
  </si>
  <si>
    <t>ĐIỂM THI KẾT THÚC HỌC PHẦN (M3 - HS 6)</t>
  </si>
  <si>
    <t>THỰC HÀNH M 2.2</t>
  </si>
  <si>
    <t xml:space="preserve"> M 2.1</t>
  </si>
  <si>
    <t>ĐIỂM KIỂM TRA ĐỊNH KỲ (M2 - HS 2)</t>
  </si>
  <si>
    <t>ĐIỂM THI KẾT THÚC HỌC PHẦN (M3 - HS 7)</t>
  </si>
  <si>
    <t>ĐK</t>
  </si>
  <si>
    <t>Xác nhận của Phòng ĐT - KHCN</t>
  </si>
  <si>
    <t>ThS. Vũ Trung Kiên</t>
  </si>
  <si>
    <t>Nguyễn Ngọc Thuỷ Tiên</t>
  </si>
  <si>
    <t>ĐIỂM KIỂM TRA ĐỊNH KỲ (M2 - HS2)</t>
  </si>
  <si>
    <t>HỌC PHẦN: Những nguyên lý cơ bản của chủ nghĩa Mác - Lênin 1               SỐ TÍN CHỈ: 4</t>
  </si>
  <si>
    <t>BẢNG GHI ĐIỂM (Lần 2)</t>
  </si>
  <si>
    <t>Danh sách này gồm có 9 sinh viên</t>
  </si>
  <si>
    <t>Danh sách này gồm có 2 sinh viên</t>
  </si>
  <si>
    <t>Danh sách này gồm có 1 sinh viên</t>
  </si>
  <si>
    <t>Danh sách này gồm có 3 sinh viên</t>
  </si>
  <si>
    <t>Người dò điểm</t>
  </si>
  <si>
    <t>ThS. Hà Thị Ngọc Diệu</t>
  </si>
  <si>
    <t>ThS. Nguyễn Hải Đăng</t>
  </si>
  <si>
    <t>HỌC PHẦN: Những nguyên lý cơ bản của chủ nghĩa Mác - Lênin 1               SỐ TÍN CHỈ: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</si>
</sst>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48" fillId="32" borderId="10" xfId="0" applyNumberFormat="1" applyFont="1" applyFill="1" applyBorder="1" applyAlignment="1">
      <alignment horizontal="center" vertical="center"/>
    </xf>
    <xf numFmtId="183" fontId="48" fillId="33" borderId="10" xfId="0" applyNumberFormat="1" applyFont="1" applyFill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 wrapText="1"/>
    </xf>
    <xf numFmtId="183" fontId="49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9.8515625" style="1" customWidth="1"/>
    <col min="15" max="15" width="13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7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93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21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77</v>
      </c>
      <c r="H8" s="46"/>
      <c r="I8" s="47"/>
      <c r="J8" s="43" t="s">
        <v>78</v>
      </c>
      <c r="K8" s="45" t="s">
        <v>9</v>
      </c>
      <c r="L8" s="46"/>
      <c r="M8" s="47"/>
      <c r="N8" s="51" t="s">
        <v>15</v>
      </c>
      <c r="O8" s="52"/>
    </row>
    <row r="9" spans="1:15" s="7" customFormat="1" ht="24" customHeight="1">
      <c r="A9" s="55"/>
      <c r="B9" s="55"/>
      <c r="C9" s="55"/>
      <c r="D9" s="55"/>
      <c r="E9" s="55"/>
      <c r="F9" s="44"/>
      <c r="G9" s="16" t="s">
        <v>76</v>
      </c>
      <c r="H9" s="13" t="s">
        <v>22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26">
        <v>7</v>
      </c>
      <c r="G10" s="26">
        <v>6</v>
      </c>
      <c r="H10" s="12"/>
      <c r="I10" s="12">
        <f>G10</f>
        <v>6</v>
      </c>
      <c r="J10" s="12">
        <v>0</v>
      </c>
      <c r="K10" s="17">
        <f>ROUND((J10*7+I10*2+F10)/10,1)</f>
        <v>1.9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 aca="true" t="shared" si="0" ref="M10:M22"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19.5" customHeight="1">
      <c r="A11" s="10">
        <v>2</v>
      </c>
      <c r="B11" s="22" t="s">
        <v>29</v>
      </c>
      <c r="C11" s="19" t="s">
        <v>30</v>
      </c>
      <c r="D11" s="20" t="s">
        <v>31</v>
      </c>
      <c r="E11" s="21">
        <v>35207</v>
      </c>
      <c r="F11" s="26">
        <v>7</v>
      </c>
      <c r="G11" s="26">
        <v>6</v>
      </c>
      <c r="H11" s="12"/>
      <c r="I11" s="12">
        <f aca="true" t="shared" si="1" ref="I11:I22">G11</f>
        <v>6</v>
      </c>
      <c r="J11" s="12">
        <v>4</v>
      </c>
      <c r="K11" s="17">
        <f aca="true" t="shared" si="2" ref="K11:K22">ROUND((J11*7+I11*2+F11)/10,1)</f>
        <v>4.7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D</v>
      </c>
      <c r="M11" s="18">
        <f t="shared" si="0"/>
        <v>1</v>
      </c>
      <c r="N11" s="9" t="str">
        <f aca="true" t="shared" si="4" ref="N11:N22">IF(L11="A","GIỎI",IF(L11="B","KHÁ",IF(L11="C","TB",IF(L11="D","TB YẾU","KÉM"))))</f>
        <v>TB YẾU</v>
      </c>
      <c r="O11" s="4" t="str">
        <f aca="true" t="shared" si="5" ref="O11:O22">IF(OR(K11&lt;4,J11&lt;=2),"KHÔNG ĐẠT","ĐẠT")</f>
        <v>ĐẠT</v>
      </c>
    </row>
    <row r="12" spans="1:15" s="5" customFormat="1" ht="19.5" customHeight="1">
      <c r="A12" s="10">
        <v>3</v>
      </c>
      <c r="B12" s="22" t="s">
        <v>32</v>
      </c>
      <c r="C12" s="19" t="s">
        <v>33</v>
      </c>
      <c r="D12" s="20" t="s">
        <v>34</v>
      </c>
      <c r="E12" s="21">
        <v>35485</v>
      </c>
      <c r="F12" s="26">
        <v>8</v>
      </c>
      <c r="G12" s="26">
        <v>10</v>
      </c>
      <c r="H12" s="12"/>
      <c r="I12" s="12">
        <f t="shared" si="1"/>
        <v>10</v>
      </c>
      <c r="J12" s="12">
        <v>2</v>
      </c>
      <c r="K12" s="17">
        <f t="shared" si="2"/>
        <v>4.2</v>
      </c>
      <c r="L12" s="15" t="str">
        <f t="shared" si="3"/>
        <v>D</v>
      </c>
      <c r="M12" s="18">
        <f t="shared" si="0"/>
        <v>1</v>
      </c>
      <c r="N12" s="9" t="str">
        <f t="shared" si="4"/>
        <v>TB YẾU</v>
      </c>
      <c r="O12" s="4" t="str">
        <f t="shared" si="5"/>
        <v>KHÔNG ĐẠT</v>
      </c>
    </row>
    <row r="13" spans="1:15" s="5" customFormat="1" ht="19.5" customHeight="1">
      <c r="A13" s="10">
        <v>4</v>
      </c>
      <c r="B13" s="22" t="s">
        <v>35</v>
      </c>
      <c r="C13" s="19" t="s">
        <v>36</v>
      </c>
      <c r="D13" s="20" t="s">
        <v>34</v>
      </c>
      <c r="E13" s="21">
        <v>34193</v>
      </c>
      <c r="F13" s="26">
        <v>7</v>
      </c>
      <c r="G13" s="26">
        <v>5</v>
      </c>
      <c r="H13" s="12"/>
      <c r="I13" s="12">
        <f t="shared" si="1"/>
        <v>5</v>
      </c>
      <c r="J13" s="12">
        <v>3</v>
      </c>
      <c r="K13" s="17">
        <f t="shared" si="2"/>
        <v>3.8</v>
      </c>
      <c r="L13" s="15" t="str">
        <f t="shared" si="3"/>
        <v>F</v>
      </c>
      <c r="M13" s="18">
        <f t="shared" si="0"/>
        <v>0</v>
      </c>
      <c r="N13" s="9" t="str">
        <f t="shared" si="4"/>
        <v>KÉM</v>
      </c>
      <c r="O13" s="4" t="str">
        <f t="shared" si="5"/>
        <v>KHÔNG ĐẠT</v>
      </c>
    </row>
    <row r="14" spans="1:15" s="5" customFormat="1" ht="19.5" customHeight="1">
      <c r="A14" s="10">
        <v>5</v>
      </c>
      <c r="B14" s="22" t="s">
        <v>37</v>
      </c>
      <c r="C14" s="19" t="s">
        <v>38</v>
      </c>
      <c r="D14" s="20" t="s">
        <v>39</v>
      </c>
      <c r="E14" s="21">
        <v>35743</v>
      </c>
      <c r="F14" s="26">
        <v>0</v>
      </c>
      <c r="G14" s="26">
        <v>0</v>
      </c>
      <c r="H14" s="12"/>
      <c r="I14" s="12">
        <f t="shared" si="1"/>
        <v>0</v>
      </c>
      <c r="J14" s="12">
        <v>0</v>
      </c>
      <c r="K14" s="17">
        <f t="shared" si="2"/>
        <v>0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19.5" customHeight="1">
      <c r="A15" s="10">
        <v>6</v>
      </c>
      <c r="B15" s="22" t="s">
        <v>40</v>
      </c>
      <c r="C15" s="19" t="s">
        <v>17</v>
      </c>
      <c r="D15" s="20" t="s">
        <v>41</v>
      </c>
      <c r="E15" s="21">
        <v>35463</v>
      </c>
      <c r="F15" s="26">
        <v>7</v>
      </c>
      <c r="G15" s="26">
        <v>8</v>
      </c>
      <c r="H15" s="12"/>
      <c r="I15" s="12">
        <f t="shared" si="1"/>
        <v>8</v>
      </c>
      <c r="J15" s="12">
        <v>2</v>
      </c>
      <c r="K15" s="17">
        <f t="shared" si="2"/>
        <v>3.7</v>
      </c>
      <c r="L15" s="15" t="str">
        <f t="shared" si="3"/>
        <v>F</v>
      </c>
      <c r="M15" s="18">
        <f t="shared" si="0"/>
        <v>0</v>
      </c>
      <c r="N15" s="9" t="str">
        <f t="shared" si="4"/>
        <v>KÉM</v>
      </c>
      <c r="O15" s="4" t="str">
        <f t="shared" si="5"/>
        <v>KHÔNG ĐẠT</v>
      </c>
    </row>
    <row r="16" spans="1:15" s="5" customFormat="1" ht="19.5" customHeight="1">
      <c r="A16" s="10">
        <v>7</v>
      </c>
      <c r="B16" s="22" t="s">
        <v>42</v>
      </c>
      <c r="C16" s="19" t="s">
        <v>43</v>
      </c>
      <c r="D16" s="20" t="s">
        <v>44</v>
      </c>
      <c r="E16" s="21">
        <v>35533</v>
      </c>
      <c r="F16" s="26">
        <v>8</v>
      </c>
      <c r="G16" s="26">
        <v>7</v>
      </c>
      <c r="H16" s="12"/>
      <c r="I16" s="12">
        <f t="shared" si="1"/>
        <v>7</v>
      </c>
      <c r="J16" s="12">
        <v>2</v>
      </c>
      <c r="K16" s="17">
        <f t="shared" si="2"/>
        <v>3.6</v>
      </c>
      <c r="L16" s="15" t="str">
        <f t="shared" si="3"/>
        <v>F</v>
      </c>
      <c r="M16" s="18">
        <f t="shared" si="0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19.5" customHeight="1">
      <c r="A17" s="10">
        <v>8</v>
      </c>
      <c r="B17" s="22" t="s">
        <v>45</v>
      </c>
      <c r="C17" s="19" t="s">
        <v>46</v>
      </c>
      <c r="D17" s="20" t="s">
        <v>47</v>
      </c>
      <c r="E17" s="21">
        <v>35652</v>
      </c>
      <c r="F17" s="26">
        <v>7</v>
      </c>
      <c r="G17" s="26">
        <v>7</v>
      </c>
      <c r="H17" s="12"/>
      <c r="I17" s="12">
        <f t="shared" si="1"/>
        <v>7</v>
      </c>
      <c r="J17" s="12">
        <v>3</v>
      </c>
      <c r="K17" s="17">
        <f t="shared" si="2"/>
        <v>4.2</v>
      </c>
      <c r="L17" s="15" t="str">
        <f t="shared" si="3"/>
        <v>D</v>
      </c>
      <c r="M17" s="18">
        <f t="shared" si="0"/>
        <v>1</v>
      </c>
      <c r="N17" s="9" t="str">
        <f t="shared" si="4"/>
        <v>TB YẾU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48</v>
      </c>
      <c r="C18" s="19" t="s">
        <v>16</v>
      </c>
      <c r="D18" s="20" t="s">
        <v>49</v>
      </c>
      <c r="E18" s="21">
        <v>35222</v>
      </c>
      <c r="F18" s="26">
        <v>0</v>
      </c>
      <c r="G18" s="26">
        <v>0</v>
      </c>
      <c r="H18" s="12"/>
      <c r="I18" s="12">
        <f t="shared" si="1"/>
        <v>0</v>
      </c>
      <c r="J18" s="12">
        <v>0</v>
      </c>
      <c r="K18" s="17">
        <f t="shared" si="2"/>
        <v>0</v>
      </c>
      <c r="L18" s="15" t="str">
        <f t="shared" si="3"/>
        <v>F</v>
      </c>
      <c r="M18" s="18">
        <f t="shared" si="0"/>
        <v>0</v>
      </c>
      <c r="N18" s="9" t="str">
        <f t="shared" si="4"/>
        <v>KÉM</v>
      </c>
      <c r="O18" s="4" t="str">
        <f t="shared" si="5"/>
        <v>KHÔNG ĐẠT</v>
      </c>
    </row>
    <row r="19" spans="1:15" s="5" customFormat="1" ht="19.5" customHeight="1">
      <c r="A19" s="10">
        <v>10</v>
      </c>
      <c r="B19" s="22" t="s">
        <v>50</v>
      </c>
      <c r="C19" s="19" t="s">
        <v>51</v>
      </c>
      <c r="D19" s="20" t="s">
        <v>52</v>
      </c>
      <c r="E19" s="21">
        <v>35107</v>
      </c>
      <c r="F19" s="26">
        <v>8</v>
      </c>
      <c r="G19" s="26">
        <v>6</v>
      </c>
      <c r="H19" s="12"/>
      <c r="I19" s="12">
        <f t="shared" si="1"/>
        <v>6</v>
      </c>
      <c r="J19" s="12">
        <v>0</v>
      </c>
      <c r="K19" s="17">
        <f t="shared" si="2"/>
        <v>2</v>
      </c>
      <c r="L19" s="15" t="str">
        <f t="shared" si="3"/>
        <v>F</v>
      </c>
      <c r="M19" s="18">
        <f t="shared" si="0"/>
        <v>0</v>
      </c>
      <c r="N19" s="9" t="str">
        <f t="shared" si="4"/>
        <v>KÉM</v>
      </c>
      <c r="O19" s="4" t="str">
        <f t="shared" si="5"/>
        <v>KHÔNG ĐẠT</v>
      </c>
    </row>
    <row r="20" spans="1:15" s="5" customFormat="1" ht="19.5" customHeight="1">
      <c r="A20" s="10">
        <v>11</v>
      </c>
      <c r="B20" s="22" t="s">
        <v>53</v>
      </c>
      <c r="C20" s="19" t="s">
        <v>54</v>
      </c>
      <c r="D20" s="20" t="s">
        <v>55</v>
      </c>
      <c r="E20" s="21">
        <v>35698</v>
      </c>
      <c r="F20" s="26">
        <v>7</v>
      </c>
      <c r="G20" s="26">
        <v>10</v>
      </c>
      <c r="H20" s="12"/>
      <c r="I20" s="12">
        <f t="shared" si="1"/>
        <v>10</v>
      </c>
      <c r="J20" s="12">
        <v>9</v>
      </c>
      <c r="K20" s="17">
        <f t="shared" si="2"/>
        <v>9</v>
      </c>
      <c r="L20" s="15" t="str">
        <f t="shared" si="3"/>
        <v>A</v>
      </c>
      <c r="M20" s="18">
        <f t="shared" si="0"/>
        <v>4</v>
      </c>
      <c r="N20" s="9" t="str">
        <f t="shared" si="4"/>
        <v>GIỎI</v>
      </c>
      <c r="O20" s="4" t="str">
        <f t="shared" si="5"/>
        <v>ĐẠT</v>
      </c>
    </row>
    <row r="21" spans="1:15" s="5" customFormat="1" ht="19.5" customHeight="1">
      <c r="A21" s="10">
        <v>12</v>
      </c>
      <c r="B21" s="22" t="s">
        <v>56</v>
      </c>
      <c r="C21" s="19" t="s">
        <v>57</v>
      </c>
      <c r="D21" s="20" t="s">
        <v>58</v>
      </c>
      <c r="E21" s="21">
        <v>35628</v>
      </c>
      <c r="F21" s="26">
        <v>7</v>
      </c>
      <c r="G21" s="26">
        <v>6</v>
      </c>
      <c r="H21" s="12"/>
      <c r="I21" s="12">
        <f t="shared" si="1"/>
        <v>6</v>
      </c>
      <c r="J21" s="12">
        <v>3</v>
      </c>
      <c r="K21" s="17">
        <f t="shared" si="2"/>
        <v>4</v>
      </c>
      <c r="L21" s="15" t="str">
        <f t="shared" si="3"/>
        <v>D</v>
      </c>
      <c r="M21" s="18">
        <f t="shared" si="0"/>
        <v>1</v>
      </c>
      <c r="N21" s="9" t="str">
        <f t="shared" si="4"/>
        <v>TB YẾU</v>
      </c>
      <c r="O21" s="4" t="str">
        <f t="shared" si="5"/>
        <v>ĐẠT</v>
      </c>
    </row>
    <row r="22" spans="1:15" s="5" customFormat="1" ht="19.5" customHeight="1">
      <c r="A22" s="10">
        <v>13</v>
      </c>
      <c r="B22" s="22" t="s">
        <v>59</v>
      </c>
      <c r="C22" s="19" t="s">
        <v>60</v>
      </c>
      <c r="D22" s="20" t="s">
        <v>61</v>
      </c>
      <c r="E22" s="21">
        <v>35737</v>
      </c>
      <c r="F22" s="26">
        <v>7</v>
      </c>
      <c r="G22" s="26">
        <v>6</v>
      </c>
      <c r="H22" s="12"/>
      <c r="I22" s="12">
        <f t="shared" si="1"/>
        <v>6</v>
      </c>
      <c r="J22" s="12">
        <v>2</v>
      </c>
      <c r="K22" s="17">
        <f t="shared" si="2"/>
        <v>3.3</v>
      </c>
      <c r="L22" s="15" t="str">
        <f t="shared" si="3"/>
        <v>F</v>
      </c>
      <c r="M22" s="18">
        <f t="shared" si="0"/>
        <v>0</v>
      </c>
      <c r="N22" s="9" t="str">
        <f t="shared" si="4"/>
        <v>KÉM</v>
      </c>
      <c r="O22" s="4" t="str">
        <f t="shared" si="5"/>
        <v>KHÔNG ĐẠT</v>
      </c>
    </row>
    <row r="23" spans="2:14" ht="16.5">
      <c r="B23" s="3" t="s">
        <v>18</v>
      </c>
      <c r="K23" s="49"/>
      <c r="L23" s="49"/>
      <c r="M23" s="49"/>
      <c r="N23" s="49"/>
    </row>
    <row r="24" spans="2:14" ht="19.5" customHeight="1">
      <c r="B24" s="39" t="s">
        <v>80</v>
      </c>
      <c r="C24" s="39"/>
      <c r="D24" s="39"/>
      <c r="E24" s="39" t="s">
        <v>10</v>
      </c>
      <c r="F24" s="39"/>
      <c r="G24" s="39"/>
      <c r="H24" s="39" t="s">
        <v>11</v>
      </c>
      <c r="I24" s="39"/>
      <c r="J24" s="39"/>
      <c r="K24" s="36"/>
      <c r="L24" s="40" t="s">
        <v>90</v>
      </c>
      <c r="M24" s="40"/>
      <c r="N24" s="40"/>
    </row>
    <row r="25" ht="15.75">
      <c r="C25" s="2"/>
    </row>
    <row r="28" spans="2:14" ht="18" customHeight="1">
      <c r="B28" s="39" t="s">
        <v>81</v>
      </c>
      <c r="C28" s="39"/>
      <c r="D28" s="11"/>
      <c r="E28" s="39" t="s">
        <v>82</v>
      </c>
      <c r="F28" s="39"/>
      <c r="G28" s="39"/>
      <c r="H28" s="39" t="s">
        <v>91</v>
      </c>
      <c r="I28" s="39"/>
      <c r="J28" s="39"/>
      <c r="K28" s="11"/>
      <c r="L28" s="39" t="s">
        <v>92</v>
      </c>
      <c r="M28" s="39"/>
      <c r="N28" s="39"/>
    </row>
    <row r="29" ht="24.75" customHeight="1"/>
  </sheetData>
  <sheetProtection/>
  <mergeCells count="26">
    <mergeCell ref="K23:N23"/>
    <mergeCell ref="E4:N4"/>
    <mergeCell ref="E5:N5"/>
    <mergeCell ref="E6:N6"/>
    <mergeCell ref="N8:O9"/>
    <mergeCell ref="A8:A9"/>
    <mergeCell ref="B8:B9"/>
    <mergeCell ref="C8:D9"/>
    <mergeCell ref="E8:E9"/>
    <mergeCell ref="K8:M8"/>
    <mergeCell ref="A1:D1"/>
    <mergeCell ref="E1:N1"/>
    <mergeCell ref="A2:D2"/>
    <mergeCell ref="E2:N2"/>
    <mergeCell ref="H28:J28"/>
    <mergeCell ref="F8:F9"/>
    <mergeCell ref="G8:I8"/>
    <mergeCell ref="J8:J9"/>
    <mergeCell ref="H24:J24"/>
    <mergeCell ref="E3:N3"/>
    <mergeCell ref="B24:D24"/>
    <mergeCell ref="E24:G24"/>
    <mergeCell ref="L24:N24"/>
    <mergeCell ref="B28:C28"/>
    <mergeCell ref="E28:G28"/>
    <mergeCell ref="L28:N28"/>
  </mergeCells>
  <printOptions/>
  <pageMargins left="0.24" right="0.19" top="0.36" bottom="0.32" header="0.27" footer="0.2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85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63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23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77</v>
      </c>
      <c r="H8" s="46"/>
      <c r="I8" s="47"/>
      <c r="J8" s="43" t="s">
        <v>78</v>
      </c>
      <c r="K8" s="45" t="s">
        <v>9</v>
      </c>
      <c r="L8" s="46"/>
      <c r="M8" s="47"/>
      <c r="N8" s="51" t="s">
        <v>15</v>
      </c>
      <c r="O8" s="52"/>
    </row>
    <row r="9" spans="1:15" s="7" customFormat="1" ht="40.5" customHeight="1">
      <c r="A9" s="55"/>
      <c r="B9" s="55"/>
      <c r="C9" s="55"/>
      <c r="D9" s="55"/>
      <c r="E9" s="55"/>
      <c r="F9" s="44"/>
      <c r="G9" s="16" t="s">
        <v>76</v>
      </c>
      <c r="H9" s="13" t="s">
        <v>22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14">
        <v>9</v>
      </c>
      <c r="G10" s="12">
        <v>5</v>
      </c>
      <c r="H10" s="12"/>
      <c r="I10" s="12">
        <f>G10</f>
        <v>5</v>
      </c>
      <c r="J10" s="12">
        <v>3</v>
      </c>
      <c r="K10" s="17">
        <f>ROUND((J10*7+I10*2+F10)/10,1)</f>
        <v>4</v>
      </c>
      <c r="L10" s="15" t="str">
        <f>IF(K10&gt;=8.5,"A",IF(K10&gt;=7,"B",IF(K10&gt;=5.5,"C",IF(K10&gt;=4,"D",IF(AND(K10&lt;4,K10&gt;=0),"F",IF(AND(F10="",I10="",J10=""),"I",IF(OR(F10&lt;&gt;"",I10&lt;&gt;"",J10&lt;&gt;""),"X","R")))))))</f>
        <v>D</v>
      </c>
      <c r="M10" s="18">
        <f>IF(L10="A",4,IF(L10="B",3,IF(L10="C",2,IF(L10="D",1,0))))</f>
        <v>1</v>
      </c>
      <c r="N10" s="9" t="str">
        <f>IF(L10="A","GIỎI",IF(L10="B","KHÁ",IF(L10="C","TB",IF(L10="D","TB YẾU","KÉM"))))</f>
        <v>TB YẾU</v>
      </c>
      <c r="O10" s="4" t="str">
        <f>IF(OR(K10&lt;4,J10&lt;=2),"KHÔNG ĐẠT","ĐẠT")</f>
        <v>ĐẠT</v>
      </c>
    </row>
    <row r="11" spans="2:14" ht="16.5">
      <c r="B11" s="3" t="s">
        <v>88</v>
      </c>
      <c r="K11" s="49"/>
      <c r="L11" s="49"/>
      <c r="M11" s="49"/>
      <c r="N11" s="49"/>
    </row>
    <row r="12" spans="2:14" ht="19.5" customHeight="1">
      <c r="B12" s="39" t="s">
        <v>80</v>
      </c>
      <c r="C12" s="39"/>
      <c r="D12" s="39"/>
      <c r="E12" s="39" t="s">
        <v>10</v>
      </c>
      <c r="F12" s="39"/>
      <c r="G12" s="39"/>
      <c r="H12" s="39" t="s">
        <v>11</v>
      </c>
      <c r="I12" s="39"/>
      <c r="J12" s="39"/>
      <c r="K12" s="36"/>
      <c r="L12" s="40" t="s">
        <v>90</v>
      </c>
      <c r="M12" s="40"/>
      <c r="N12" s="40"/>
    </row>
    <row r="13" ht="15.75">
      <c r="C13" s="2"/>
    </row>
    <row r="16" spans="2:14" ht="30.75" customHeight="1">
      <c r="B16" s="39" t="s">
        <v>81</v>
      </c>
      <c r="C16" s="39"/>
      <c r="D16" s="11"/>
      <c r="E16" s="39" t="s">
        <v>82</v>
      </c>
      <c r="F16" s="39"/>
      <c r="G16" s="39"/>
      <c r="H16" s="39" t="s">
        <v>91</v>
      </c>
      <c r="I16" s="39"/>
      <c r="J16" s="39"/>
      <c r="K16" s="11"/>
      <c r="L16" s="11" t="s">
        <v>92</v>
      </c>
      <c r="M16" s="11"/>
      <c r="N16" s="11"/>
    </row>
    <row r="17" ht="24.75" customHeight="1"/>
  </sheetData>
  <sheetProtection/>
  <mergeCells count="25">
    <mergeCell ref="K11:N11"/>
    <mergeCell ref="H12:J12"/>
    <mergeCell ref="H16:J16"/>
    <mergeCell ref="B12:D12"/>
    <mergeCell ref="E12:G12"/>
    <mergeCell ref="L12:N12"/>
    <mergeCell ref="B16:C16"/>
    <mergeCell ref="E16:G16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N5"/>
    <mergeCell ref="A1:D1"/>
    <mergeCell ref="E1:N1"/>
    <mergeCell ref="A2:D2"/>
    <mergeCell ref="E2:N2"/>
    <mergeCell ref="E3:N3"/>
    <mergeCell ref="E4:N4"/>
  </mergeCells>
  <printOptions/>
  <pageMargins left="0.36" right="0.28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85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64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65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83</v>
      </c>
      <c r="H8" s="46"/>
      <c r="I8" s="47"/>
      <c r="J8" s="43" t="s">
        <v>78</v>
      </c>
      <c r="K8" s="45" t="s">
        <v>9</v>
      </c>
      <c r="L8" s="46"/>
      <c r="M8" s="47"/>
      <c r="N8" s="51" t="s">
        <v>15</v>
      </c>
      <c r="O8" s="52"/>
    </row>
    <row r="9" spans="1:15" s="7" customFormat="1" ht="40.5" customHeight="1">
      <c r="A9" s="55"/>
      <c r="B9" s="55"/>
      <c r="C9" s="55"/>
      <c r="D9" s="55"/>
      <c r="E9" s="55"/>
      <c r="F9" s="44"/>
      <c r="G9" s="16" t="s">
        <v>76</v>
      </c>
      <c r="H9" s="13" t="s">
        <v>22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14">
        <v>8</v>
      </c>
      <c r="G10" s="12">
        <v>8</v>
      </c>
      <c r="H10" s="12">
        <v>8</v>
      </c>
      <c r="I10" s="12">
        <f>(H10+G10)/2</f>
        <v>8</v>
      </c>
      <c r="J10" s="12">
        <v>5</v>
      </c>
      <c r="K10" s="17">
        <f>ROUND((J10*7+I10*2+F10)/10,1)</f>
        <v>5.9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8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IF(OR(K10&lt;4,J10&lt;=2),"KHÔNG ĐẠT","ĐẠT")</f>
        <v>ĐẠT</v>
      </c>
    </row>
    <row r="11" spans="1:15" s="5" customFormat="1" ht="15" customHeight="1">
      <c r="A11" s="10">
        <v>2</v>
      </c>
      <c r="B11" s="22" t="s">
        <v>37</v>
      </c>
      <c r="C11" s="19" t="s">
        <v>38</v>
      </c>
      <c r="D11" s="20" t="s">
        <v>39</v>
      </c>
      <c r="E11" s="21">
        <v>35743</v>
      </c>
      <c r="F11" s="14">
        <v>8</v>
      </c>
      <c r="G11" s="12">
        <v>8</v>
      </c>
      <c r="H11" s="12">
        <v>8</v>
      </c>
      <c r="I11" s="12">
        <f>(H11+G11)/2</f>
        <v>8</v>
      </c>
      <c r="J11" s="12">
        <v>0</v>
      </c>
      <c r="K11" s="17">
        <f>ROUND((J11*5+I11*4+F11)/10,1)</f>
        <v>4</v>
      </c>
      <c r="L11" s="15" t="str">
        <f>IF(K11&gt;=8.5,"A",IF(K11&gt;=7,"B",IF(K11&gt;=5.5,"C",IF(K11&gt;=4,"D",IF(AND(K11&lt;4,K11&gt;=0),"F",IF(AND(F11="",I11="",J11=""),"I",IF(OR(F11&lt;&gt;"",I11&lt;&gt;"",J11&lt;&gt;""),"X","R")))))))</f>
        <v>D</v>
      </c>
      <c r="M11" s="18">
        <f>IF(L11="A",4,IF(L11="B",3,IF(L11="C",2,IF(L11="D",1,0))))</f>
        <v>1</v>
      </c>
      <c r="N11" s="9" t="str">
        <f>IF(L11="A","GIỎI",IF(L11="B","KHÁ",IF(L11="C","TB",IF(L11="D","TB YẾU","KÉM"))))</f>
        <v>TB YẾU</v>
      </c>
      <c r="O11" s="4" t="str">
        <f>IF(OR(K11&lt;4,J11&lt;=2),"KHÔNG ĐẠT","ĐẠT")</f>
        <v>KHÔNG ĐẠT</v>
      </c>
    </row>
    <row r="12" spans="1:15" s="5" customFormat="1" ht="15" customHeight="1">
      <c r="A12" s="10">
        <v>3</v>
      </c>
      <c r="B12" s="22" t="s">
        <v>48</v>
      </c>
      <c r="C12" s="19" t="s">
        <v>16</v>
      </c>
      <c r="D12" s="20" t="s">
        <v>49</v>
      </c>
      <c r="E12" s="21">
        <v>35222</v>
      </c>
      <c r="F12" s="14">
        <v>8</v>
      </c>
      <c r="G12" s="12">
        <v>8</v>
      </c>
      <c r="H12" s="12">
        <v>8</v>
      </c>
      <c r="I12" s="12">
        <f>(H12+G12)/2</f>
        <v>8</v>
      </c>
      <c r="J12" s="12">
        <v>0</v>
      </c>
      <c r="K12" s="17">
        <f>ROUND((J12*5+I12*4+F12)/10,1)</f>
        <v>4</v>
      </c>
      <c r="L12" s="15" t="str">
        <f>IF(K12&gt;=8.5,"A",IF(K12&gt;=7,"B",IF(K12&gt;=5.5,"C",IF(K12&gt;=4,"D",IF(AND(K12&lt;4,K12&gt;=0),"F",IF(AND(F12="",I12="",J12=""),"I",IF(OR(F12&lt;&gt;"",I12&lt;&gt;"",J12&lt;&gt;""),"X","R")))))))</f>
        <v>D</v>
      </c>
      <c r="M12" s="18">
        <f>IF(L12="A",4,IF(L12="B",3,IF(L12="C",2,IF(L12="D",1,0))))</f>
        <v>1</v>
      </c>
      <c r="N12" s="9" t="str">
        <f>IF(L12="A","GIỎI",IF(L12="B","KHÁ",IF(L12="C","TB",IF(L12="D","TB YẾU","KÉM"))))</f>
        <v>TB YẾU</v>
      </c>
      <c r="O12" s="4" t="str">
        <f>IF(OR(K12&lt;4,J12&lt;=2),"KHÔNG ĐẠT","ĐẠT")</f>
        <v>KHÔNG ĐẠT</v>
      </c>
    </row>
    <row r="13" spans="2:14" ht="16.5">
      <c r="B13" s="3" t="s">
        <v>89</v>
      </c>
      <c r="K13" s="49"/>
      <c r="L13" s="49"/>
      <c r="M13" s="49"/>
      <c r="N13" s="49"/>
    </row>
    <row r="14" spans="2:14" ht="19.5" customHeight="1">
      <c r="B14" s="39" t="s">
        <v>80</v>
      </c>
      <c r="C14" s="39"/>
      <c r="D14" s="39"/>
      <c r="E14" s="39" t="s">
        <v>10</v>
      </c>
      <c r="F14" s="39"/>
      <c r="G14" s="39"/>
      <c r="H14" s="39" t="s">
        <v>11</v>
      </c>
      <c r="I14" s="39"/>
      <c r="J14" s="39"/>
      <c r="K14" s="36"/>
      <c r="L14" s="40" t="s">
        <v>90</v>
      </c>
      <c r="M14" s="40"/>
      <c r="N14" s="40"/>
    </row>
    <row r="15" ht="15.75">
      <c r="C15" s="2"/>
    </row>
    <row r="18" spans="2:14" ht="30.75" customHeight="1">
      <c r="B18" s="39" t="s">
        <v>81</v>
      </c>
      <c r="C18" s="39"/>
      <c r="D18" s="11"/>
      <c r="E18" s="39" t="s">
        <v>82</v>
      </c>
      <c r="F18" s="39"/>
      <c r="G18" s="39"/>
      <c r="H18" s="39" t="s">
        <v>91</v>
      </c>
      <c r="I18" s="39"/>
      <c r="J18" s="39"/>
      <c r="K18" s="11"/>
      <c r="L18" s="11" t="s">
        <v>92</v>
      </c>
      <c r="M18" s="11"/>
      <c r="N18" s="11"/>
    </row>
    <row r="19" ht="24.75" customHeight="1"/>
  </sheetData>
  <sheetProtection/>
  <mergeCells count="25">
    <mergeCell ref="K13:N13"/>
    <mergeCell ref="H14:J14"/>
    <mergeCell ref="H18:J18"/>
    <mergeCell ref="B14:D14"/>
    <mergeCell ref="E14:G14"/>
    <mergeCell ref="L14:N14"/>
    <mergeCell ref="B18:C18"/>
    <mergeCell ref="E18:G18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N5"/>
    <mergeCell ref="A1:D1"/>
    <mergeCell ref="E1:N1"/>
    <mergeCell ref="A2:D2"/>
    <mergeCell ref="E2:N2"/>
    <mergeCell ref="E3:N3"/>
    <mergeCell ref="E4:N4"/>
  </mergeCells>
  <printOptions/>
  <pageMargins left="0.27" right="0.22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T19"/>
  <sheetViews>
    <sheetView zoomScalePageLayoutView="0" workbookViewId="0" topLeftCell="A7">
      <selection activeCell="J26" sqref="J26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20" width="9.140625" style="27" customWidth="1"/>
    <col min="21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85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71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70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20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19</v>
      </c>
      <c r="H8" s="46"/>
      <c r="I8" s="47"/>
      <c r="J8" s="43" t="s">
        <v>20</v>
      </c>
      <c r="K8" s="45" t="s">
        <v>9</v>
      </c>
      <c r="L8" s="46"/>
      <c r="M8" s="47"/>
      <c r="N8" s="51" t="s">
        <v>15</v>
      </c>
      <c r="O8" s="52"/>
      <c r="P8" s="28"/>
      <c r="Q8" s="28"/>
      <c r="R8" s="28"/>
      <c r="S8" s="28"/>
      <c r="T8" s="28"/>
    </row>
    <row r="9" spans="1:20" s="7" customFormat="1" ht="40.5" customHeight="1">
      <c r="A9" s="55"/>
      <c r="B9" s="55"/>
      <c r="C9" s="55"/>
      <c r="D9" s="55"/>
      <c r="E9" s="55"/>
      <c r="F9" s="44"/>
      <c r="G9" s="16" t="s">
        <v>76</v>
      </c>
      <c r="H9" s="13" t="s">
        <v>75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  <c r="P9" s="28"/>
      <c r="Q9" s="28"/>
      <c r="R9" s="28"/>
      <c r="S9" s="28"/>
      <c r="T9" s="28"/>
    </row>
    <row r="10" spans="1:20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14">
        <v>10</v>
      </c>
      <c r="G10" s="12">
        <v>6</v>
      </c>
      <c r="H10" s="12">
        <v>8</v>
      </c>
      <c r="I10" s="12">
        <f>(H10*3+G10)/4</f>
        <v>7.5</v>
      </c>
      <c r="J10" s="12">
        <v>5.5</v>
      </c>
      <c r="K10" s="17">
        <f>ROUND((J10*5+I10*4+F10)/10,1)</f>
        <v>6.8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8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IF(OR(K10&lt;4,J10&lt;=2),"KHÔNG ĐẠT","ĐẠT")</f>
        <v>ĐẠT</v>
      </c>
      <c r="P10" s="29"/>
      <c r="Q10" s="29"/>
      <c r="R10" s="29"/>
      <c r="S10" s="29"/>
      <c r="T10" s="29"/>
    </row>
    <row r="11" spans="1:20" s="5" customFormat="1" ht="19.5" customHeight="1">
      <c r="A11" s="10">
        <v>2</v>
      </c>
      <c r="B11" s="22" t="s">
        <v>35</v>
      </c>
      <c r="C11" s="19" t="s">
        <v>36</v>
      </c>
      <c r="D11" s="20" t="s">
        <v>34</v>
      </c>
      <c r="E11" s="21">
        <v>34193</v>
      </c>
      <c r="F11" s="14">
        <v>9</v>
      </c>
      <c r="G11" s="12">
        <v>6</v>
      </c>
      <c r="H11" s="12">
        <v>9</v>
      </c>
      <c r="I11" s="12">
        <f>(H11*3+G11)/4</f>
        <v>8.25</v>
      </c>
      <c r="J11" s="12">
        <v>7</v>
      </c>
      <c r="K11" s="17">
        <f>ROUND((J11*5+I11*4+F11)/10,1)</f>
        <v>7.7</v>
      </c>
      <c r="L11" s="15" t="str">
        <f>IF(K11&gt;=8.5,"A",IF(K11&gt;=7,"B",IF(K11&gt;=5.5,"C",IF(K11&gt;=4,"D",IF(AND(K11&lt;4,K11&gt;=0),"F",IF(AND(F11="",I11="",J11=""),"I",IF(OR(F11&lt;&gt;"",I11&lt;&gt;"",J11&lt;&gt;""),"X","R")))))))</f>
        <v>B</v>
      </c>
      <c r="M11" s="18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4" t="str">
        <f>IF(OR(K11&lt;4,J11&lt;=2),"KHÔNG ĐẠT","ĐẠT")</f>
        <v>ĐẠT</v>
      </c>
      <c r="P11" s="29"/>
      <c r="Q11" s="29"/>
      <c r="R11" s="29"/>
      <c r="S11" s="29"/>
      <c r="T11" s="29"/>
    </row>
    <row r="12" spans="1:20" s="5" customFormat="1" ht="19.5" customHeight="1">
      <c r="A12" s="10">
        <v>3</v>
      </c>
      <c r="B12" s="22" t="s">
        <v>37</v>
      </c>
      <c r="C12" s="19" t="s">
        <v>38</v>
      </c>
      <c r="D12" s="20" t="s">
        <v>39</v>
      </c>
      <c r="E12" s="21">
        <v>35743</v>
      </c>
      <c r="F12" s="14">
        <v>9</v>
      </c>
      <c r="G12" s="12">
        <v>5</v>
      </c>
      <c r="H12" s="12">
        <v>0</v>
      </c>
      <c r="I12" s="12">
        <f>(H12*3+G12)/4</f>
        <v>1.25</v>
      </c>
      <c r="J12" s="12">
        <v>0</v>
      </c>
      <c r="K12" s="17">
        <f>ROUND((J12*5+I12*4+F12)/10,1)</f>
        <v>1.4</v>
      </c>
      <c r="L12" s="15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9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  <c r="P12" s="29"/>
      <c r="Q12" s="29"/>
      <c r="R12" s="29"/>
      <c r="S12" s="29"/>
      <c r="T12" s="29"/>
    </row>
    <row r="13" spans="2:14" ht="16.5">
      <c r="B13" s="3" t="s">
        <v>89</v>
      </c>
      <c r="K13" s="49"/>
      <c r="L13" s="49"/>
      <c r="M13" s="49"/>
      <c r="N13" s="49"/>
    </row>
    <row r="14" spans="2:14" ht="19.5" customHeight="1">
      <c r="B14" s="39" t="s">
        <v>80</v>
      </c>
      <c r="C14" s="39"/>
      <c r="D14" s="39"/>
      <c r="E14" s="39" t="s">
        <v>10</v>
      </c>
      <c r="F14" s="39"/>
      <c r="G14" s="39"/>
      <c r="H14" s="39" t="s">
        <v>11</v>
      </c>
      <c r="I14" s="39"/>
      <c r="J14" s="39"/>
      <c r="K14" s="36"/>
      <c r="L14" s="40" t="s">
        <v>90</v>
      </c>
      <c r="M14" s="40"/>
      <c r="N14" s="40"/>
    </row>
    <row r="15" spans="2:14" ht="19.5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37"/>
      <c r="N15" s="37"/>
    </row>
    <row r="16" ht="15.75">
      <c r="C16" s="2"/>
    </row>
    <row r="19" spans="2:14" ht="14.25" customHeight="1">
      <c r="B19" s="39" t="s">
        <v>81</v>
      </c>
      <c r="C19" s="39"/>
      <c r="D19" s="11"/>
      <c r="E19" s="39" t="s">
        <v>82</v>
      </c>
      <c r="F19" s="39"/>
      <c r="G19" s="39"/>
      <c r="H19" s="39" t="s">
        <v>91</v>
      </c>
      <c r="I19" s="39"/>
      <c r="J19" s="39"/>
      <c r="K19" s="11"/>
      <c r="L19" s="11" t="s">
        <v>92</v>
      </c>
      <c r="M19" s="11"/>
      <c r="N19" s="11"/>
    </row>
    <row r="20" ht="24.75" customHeight="1"/>
  </sheetData>
  <sheetProtection/>
  <mergeCells count="25">
    <mergeCell ref="K13:N13"/>
    <mergeCell ref="H14:J14"/>
    <mergeCell ref="H19:J19"/>
    <mergeCell ref="B14:D14"/>
    <mergeCell ref="E14:G14"/>
    <mergeCell ref="L14:N14"/>
    <mergeCell ref="B19:C19"/>
    <mergeCell ref="E19:G19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N5"/>
    <mergeCell ref="A1:D1"/>
    <mergeCell ref="E1:N1"/>
    <mergeCell ref="A2:D2"/>
    <mergeCell ref="E2:N2"/>
    <mergeCell ref="E3:N3"/>
    <mergeCell ref="E4:N4"/>
  </mergeCells>
  <printOptions/>
  <pageMargins left="0.35" right="0.2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E28" sqref="E28:G28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7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66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67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19</v>
      </c>
      <c r="H8" s="46"/>
      <c r="I8" s="47"/>
      <c r="J8" s="43" t="s">
        <v>20</v>
      </c>
      <c r="K8" s="45" t="s">
        <v>9</v>
      </c>
      <c r="L8" s="46"/>
      <c r="M8" s="47"/>
      <c r="N8" s="51" t="s">
        <v>15</v>
      </c>
      <c r="O8" s="52"/>
    </row>
    <row r="9" spans="1:15" s="7" customFormat="1" ht="40.5" customHeight="1">
      <c r="A9" s="55"/>
      <c r="B9" s="55"/>
      <c r="C9" s="55"/>
      <c r="D9" s="55"/>
      <c r="E9" s="55"/>
      <c r="F9" s="44"/>
      <c r="G9" s="16" t="s">
        <v>72</v>
      </c>
      <c r="H9" s="13" t="s">
        <v>75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14">
        <v>7.5</v>
      </c>
      <c r="G10" s="14">
        <v>7</v>
      </c>
      <c r="H10" s="14">
        <v>7</v>
      </c>
      <c r="I10" s="12">
        <f>(H10*2.5+F10*1.5)/4</f>
        <v>7.1875</v>
      </c>
      <c r="J10" s="12">
        <v>0</v>
      </c>
      <c r="K10" s="17">
        <f>ROUND((J10*5+I10*4+F10)/10,1)</f>
        <v>3.6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 aca="true" t="shared" si="0" ref="M10:M22"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19.5" customHeight="1">
      <c r="A11" s="10">
        <v>2</v>
      </c>
      <c r="B11" s="22" t="s">
        <v>29</v>
      </c>
      <c r="C11" s="19" t="s">
        <v>30</v>
      </c>
      <c r="D11" s="20" t="s">
        <v>31</v>
      </c>
      <c r="E11" s="21">
        <v>35207</v>
      </c>
      <c r="F11" s="14">
        <v>8.5</v>
      </c>
      <c r="G11" s="14">
        <v>9.4</v>
      </c>
      <c r="H11" s="14">
        <v>6.7</v>
      </c>
      <c r="I11" s="12">
        <f aca="true" t="shared" si="1" ref="I11:I22">(H11*2.5+F11*1.5)/4</f>
        <v>7.375</v>
      </c>
      <c r="J11" s="12">
        <v>5</v>
      </c>
      <c r="K11" s="17">
        <f aca="true" t="shared" si="2" ref="K11:K22">ROUND((J11*5+I11*4+F11)/10,1)</f>
        <v>6.3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C</v>
      </c>
      <c r="M11" s="18">
        <f t="shared" si="0"/>
        <v>2</v>
      </c>
      <c r="N11" s="9" t="str">
        <f aca="true" t="shared" si="4" ref="N11:N22">IF(L11="A","GIỎI",IF(L11="B","KHÁ",IF(L11="C","TB",IF(L11="D","TB YẾU","KÉM"))))</f>
        <v>TB</v>
      </c>
      <c r="O11" s="4" t="str">
        <f aca="true" t="shared" si="5" ref="O11:O22">IF(OR(K11&lt;4,J11&lt;=2),"KHÔNG ĐẠT","ĐẠT")</f>
        <v>ĐẠT</v>
      </c>
    </row>
    <row r="12" spans="1:15" s="5" customFormat="1" ht="19.5" customHeight="1">
      <c r="A12" s="10">
        <v>3</v>
      </c>
      <c r="B12" s="22" t="s">
        <v>32</v>
      </c>
      <c r="C12" s="19" t="s">
        <v>33</v>
      </c>
      <c r="D12" s="20" t="s">
        <v>34</v>
      </c>
      <c r="E12" s="21">
        <v>35485</v>
      </c>
      <c r="F12" s="25">
        <v>10</v>
      </c>
      <c r="G12" s="14">
        <v>9.8</v>
      </c>
      <c r="H12" s="14">
        <v>8</v>
      </c>
      <c r="I12" s="12">
        <f t="shared" si="1"/>
        <v>8.75</v>
      </c>
      <c r="J12" s="12">
        <v>3</v>
      </c>
      <c r="K12" s="17">
        <f t="shared" si="2"/>
        <v>6</v>
      </c>
      <c r="L12" s="15" t="str">
        <f t="shared" si="3"/>
        <v>C</v>
      </c>
      <c r="M12" s="18">
        <f t="shared" si="0"/>
        <v>2</v>
      </c>
      <c r="N12" s="9" t="str">
        <f t="shared" si="4"/>
        <v>TB</v>
      </c>
      <c r="O12" s="4" t="str">
        <f t="shared" si="5"/>
        <v>ĐẠT</v>
      </c>
    </row>
    <row r="13" spans="1:15" s="5" customFormat="1" ht="19.5" customHeight="1">
      <c r="A13" s="10">
        <v>4</v>
      </c>
      <c r="B13" s="22" t="s">
        <v>35</v>
      </c>
      <c r="C13" s="19" t="s">
        <v>36</v>
      </c>
      <c r="D13" s="20" t="s">
        <v>34</v>
      </c>
      <c r="E13" s="21">
        <v>34193</v>
      </c>
      <c r="F13" s="14">
        <v>8.5</v>
      </c>
      <c r="G13" s="14">
        <v>10</v>
      </c>
      <c r="H13" s="14">
        <v>7.6</v>
      </c>
      <c r="I13" s="12">
        <f t="shared" si="1"/>
        <v>7.9375</v>
      </c>
      <c r="J13" s="12">
        <v>6</v>
      </c>
      <c r="K13" s="17">
        <f t="shared" si="2"/>
        <v>7</v>
      </c>
      <c r="L13" s="15" t="str">
        <f t="shared" si="3"/>
        <v>B</v>
      </c>
      <c r="M13" s="18">
        <f t="shared" si="0"/>
        <v>3</v>
      </c>
      <c r="N13" s="9" t="str">
        <f t="shared" si="4"/>
        <v>KHÁ</v>
      </c>
      <c r="O13" s="4" t="str">
        <f t="shared" si="5"/>
        <v>ĐẠT</v>
      </c>
    </row>
    <row r="14" spans="1:15" s="5" customFormat="1" ht="19.5" customHeight="1">
      <c r="A14" s="10">
        <v>5</v>
      </c>
      <c r="B14" s="22" t="s">
        <v>37</v>
      </c>
      <c r="C14" s="19" t="s">
        <v>38</v>
      </c>
      <c r="D14" s="20" t="s">
        <v>39</v>
      </c>
      <c r="E14" s="21">
        <v>35743</v>
      </c>
      <c r="F14" s="14">
        <v>8</v>
      </c>
      <c r="G14" s="14">
        <v>6.3</v>
      </c>
      <c r="H14" s="14">
        <v>5</v>
      </c>
      <c r="I14" s="12">
        <f t="shared" si="1"/>
        <v>6.125</v>
      </c>
      <c r="J14" s="12">
        <v>0</v>
      </c>
      <c r="K14" s="17">
        <f t="shared" si="2"/>
        <v>3.3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19.5" customHeight="1">
      <c r="A15" s="10">
        <v>6</v>
      </c>
      <c r="B15" s="22" t="s">
        <v>40</v>
      </c>
      <c r="C15" s="19" t="s">
        <v>17</v>
      </c>
      <c r="D15" s="20" t="s">
        <v>41</v>
      </c>
      <c r="E15" s="21">
        <v>35463</v>
      </c>
      <c r="F15" s="14">
        <v>7.5</v>
      </c>
      <c r="G15" s="14">
        <v>5.1</v>
      </c>
      <c r="H15" s="14">
        <v>7.1</v>
      </c>
      <c r="I15" s="12">
        <f t="shared" si="1"/>
        <v>7.25</v>
      </c>
      <c r="J15" s="12">
        <v>5</v>
      </c>
      <c r="K15" s="17">
        <f t="shared" si="2"/>
        <v>6.2</v>
      </c>
      <c r="L15" s="15" t="str">
        <f t="shared" si="3"/>
        <v>C</v>
      </c>
      <c r="M15" s="18">
        <f t="shared" si="0"/>
        <v>2</v>
      </c>
      <c r="N15" s="9" t="str">
        <f t="shared" si="4"/>
        <v>TB</v>
      </c>
      <c r="O15" s="4" t="str">
        <f t="shared" si="5"/>
        <v>ĐẠT</v>
      </c>
    </row>
    <row r="16" spans="1:15" s="5" customFormat="1" ht="19.5" customHeight="1">
      <c r="A16" s="10">
        <v>7</v>
      </c>
      <c r="B16" s="22" t="s">
        <v>42</v>
      </c>
      <c r="C16" s="19" t="s">
        <v>43</v>
      </c>
      <c r="D16" s="20" t="s">
        <v>44</v>
      </c>
      <c r="E16" s="21">
        <v>35533</v>
      </c>
      <c r="F16" s="14">
        <v>7</v>
      </c>
      <c r="G16" s="14">
        <v>7</v>
      </c>
      <c r="H16" s="14">
        <v>7.6</v>
      </c>
      <c r="I16" s="12">
        <f t="shared" si="1"/>
        <v>7.375</v>
      </c>
      <c r="J16" s="12">
        <v>4</v>
      </c>
      <c r="K16" s="17">
        <f t="shared" si="2"/>
        <v>5.7</v>
      </c>
      <c r="L16" s="15" t="str">
        <f t="shared" si="3"/>
        <v>C</v>
      </c>
      <c r="M16" s="18">
        <f t="shared" si="0"/>
        <v>2</v>
      </c>
      <c r="N16" s="9" t="str">
        <f t="shared" si="4"/>
        <v>TB</v>
      </c>
      <c r="O16" s="4" t="str">
        <f t="shared" si="5"/>
        <v>ĐẠT</v>
      </c>
    </row>
    <row r="17" spans="1:15" s="5" customFormat="1" ht="19.5" customHeight="1">
      <c r="A17" s="10">
        <v>8</v>
      </c>
      <c r="B17" s="22" t="s">
        <v>45</v>
      </c>
      <c r="C17" s="19" t="s">
        <v>46</v>
      </c>
      <c r="D17" s="20" t="s">
        <v>47</v>
      </c>
      <c r="E17" s="21">
        <v>35652</v>
      </c>
      <c r="F17" s="25">
        <v>9</v>
      </c>
      <c r="G17" s="25">
        <v>9.1</v>
      </c>
      <c r="H17" s="14">
        <v>7.8</v>
      </c>
      <c r="I17" s="12">
        <f t="shared" si="1"/>
        <v>8.25</v>
      </c>
      <c r="J17" s="12">
        <v>6</v>
      </c>
      <c r="K17" s="17">
        <f t="shared" si="2"/>
        <v>7.2</v>
      </c>
      <c r="L17" s="15" t="str">
        <f t="shared" si="3"/>
        <v>B</v>
      </c>
      <c r="M17" s="18">
        <f t="shared" si="0"/>
        <v>3</v>
      </c>
      <c r="N17" s="9" t="str">
        <f t="shared" si="4"/>
        <v>KHÁ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48</v>
      </c>
      <c r="C18" s="19" t="s">
        <v>16</v>
      </c>
      <c r="D18" s="20" t="s">
        <v>49</v>
      </c>
      <c r="E18" s="21">
        <v>35222</v>
      </c>
      <c r="F18" s="14"/>
      <c r="G18" s="14"/>
      <c r="H18" s="14"/>
      <c r="I18" s="12">
        <f t="shared" si="1"/>
        <v>0</v>
      </c>
      <c r="J18" s="12"/>
      <c r="K18" s="17">
        <f t="shared" si="2"/>
        <v>0</v>
      </c>
      <c r="L18" s="15" t="str">
        <f t="shared" si="3"/>
        <v>F</v>
      </c>
      <c r="M18" s="18">
        <f t="shared" si="0"/>
        <v>0</v>
      </c>
      <c r="N18" s="9" t="str">
        <f t="shared" si="4"/>
        <v>KÉM</v>
      </c>
      <c r="O18" s="4" t="str">
        <f t="shared" si="5"/>
        <v>KHÔNG ĐẠT</v>
      </c>
    </row>
    <row r="19" spans="1:15" s="5" customFormat="1" ht="19.5" customHeight="1">
      <c r="A19" s="10">
        <v>10</v>
      </c>
      <c r="B19" s="22" t="s">
        <v>50</v>
      </c>
      <c r="C19" s="19" t="s">
        <v>51</v>
      </c>
      <c r="D19" s="20" t="s">
        <v>52</v>
      </c>
      <c r="E19" s="21">
        <v>35107</v>
      </c>
      <c r="F19" s="14">
        <v>9.5</v>
      </c>
      <c r="G19" s="14">
        <v>8.5</v>
      </c>
      <c r="H19" s="14">
        <v>8.3</v>
      </c>
      <c r="I19" s="12">
        <f t="shared" si="1"/>
        <v>8.75</v>
      </c>
      <c r="J19" s="12">
        <v>7</v>
      </c>
      <c r="K19" s="17">
        <f t="shared" si="2"/>
        <v>8</v>
      </c>
      <c r="L19" s="15" t="str">
        <f t="shared" si="3"/>
        <v>B</v>
      </c>
      <c r="M19" s="18">
        <f t="shared" si="0"/>
        <v>3</v>
      </c>
      <c r="N19" s="9" t="str">
        <f t="shared" si="4"/>
        <v>KHÁ</v>
      </c>
      <c r="O19" s="4" t="str">
        <f t="shared" si="5"/>
        <v>ĐẠT</v>
      </c>
    </row>
    <row r="20" spans="1:15" s="5" customFormat="1" ht="19.5" customHeight="1">
      <c r="A20" s="10">
        <v>11</v>
      </c>
      <c r="B20" s="22" t="s">
        <v>53</v>
      </c>
      <c r="C20" s="19" t="s">
        <v>54</v>
      </c>
      <c r="D20" s="20" t="s">
        <v>55</v>
      </c>
      <c r="E20" s="21">
        <v>35698</v>
      </c>
      <c r="F20" s="14">
        <v>10</v>
      </c>
      <c r="G20" s="14">
        <v>9.7</v>
      </c>
      <c r="H20" s="14">
        <v>8.8</v>
      </c>
      <c r="I20" s="12">
        <f t="shared" si="1"/>
        <v>9.25</v>
      </c>
      <c r="J20" s="12">
        <v>8.5</v>
      </c>
      <c r="K20" s="17">
        <f t="shared" si="2"/>
        <v>9</v>
      </c>
      <c r="L20" s="15" t="str">
        <f t="shared" si="3"/>
        <v>A</v>
      </c>
      <c r="M20" s="18">
        <f t="shared" si="0"/>
        <v>4</v>
      </c>
      <c r="N20" s="9" t="str">
        <f t="shared" si="4"/>
        <v>GIỎI</v>
      </c>
      <c r="O20" s="4" t="str">
        <f t="shared" si="5"/>
        <v>ĐẠT</v>
      </c>
    </row>
    <row r="21" spans="1:15" s="5" customFormat="1" ht="19.5" customHeight="1">
      <c r="A21" s="10">
        <v>12</v>
      </c>
      <c r="B21" s="22" t="s">
        <v>56</v>
      </c>
      <c r="C21" s="19" t="s">
        <v>57</v>
      </c>
      <c r="D21" s="20" t="s">
        <v>58</v>
      </c>
      <c r="E21" s="21">
        <v>35628</v>
      </c>
      <c r="F21" s="14">
        <v>9.5</v>
      </c>
      <c r="G21" s="14">
        <v>6.3</v>
      </c>
      <c r="H21" s="14">
        <v>7.8</v>
      </c>
      <c r="I21" s="12">
        <f t="shared" si="1"/>
        <v>8.4375</v>
      </c>
      <c r="J21" s="12">
        <v>6.5</v>
      </c>
      <c r="K21" s="17">
        <f t="shared" si="2"/>
        <v>7.6</v>
      </c>
      <c r="L21" s="15" t="str">
        <f t="shared" si="3"/>
        <v>B</v>
      </c>
      <c r="M21" s="18">
        <f t="shared" si="0"/>
        <v>3</v>
      </c>
      <c r="N21" s="9" t="str">
        <f t="shared" si="4"/>
        <v>KHÁ</v>
      </c>
      <c r="O21" s="4" t="str">
        <f t="shared" si="5"/>
        <v>ĐẠT</v>
      </c>
    </row>
    <row r="22" spans="1:15" s="5" customFormat="1" ht="19.5" customHeight="1">
      <c r="A22" s="10">
        <v>13</v>
      </c>
      <c r="B22" s="22" t="s">
        <v>59</v>
      </c>
      <c r="C22" s="19" t="s">
        <v>60</v>
      </c>
      <c r="D22" s="20" t="s">
        <v>61</v>
      </c>
      <c r="E22" s="21">
        <v>35737</v>
      </c>
      <c r="F22" s="14">
        <v>9.5</v>
      </c>
      <c r="G22" s="14">
        <v>10</v>
      </c>
      <c r="H22" s="14">
        <v>7.4</v>
      </c>
      <c r="I22" s="12">
        <f t="shared" si="1"/>
        <v>8.1875</v>
      </c>
      <c r="J22" s="12">
        <v>6.5</v>
      </c>
      <c r="K22" s="17">
        <f t="shared" si="2"/>
        <v>7.5</v>
      </c>
      <c r="L22" s="15" t="str">
        <f t="shared" si="3"/>
        <v>B</v>
      </c>
      <c r="M22" s="18">
        <f t="shared" si="0"/>
        <v>3</v>
      </c>
      <c r="N22" s="9" t="str">
        <f t="shared" si="4"/>
        <v>KHÁ</v>
      </c>
      <c r="O22" s="4" t="str">
        <f t="shared" si="5"/>
        <v>ĐẠT</v>
      </c>
    </row>
    <row r="23" spans="2:14" ht="16.5">
      <c r="B23" s="3" t="s">
        <v>18</v>
      </c>
      <c r="K23" s="49"/>
      <c r="L23" s="49"/>
      <c r="M23" s="49"/>
      <c r="N23" s="49"/>
    </row>
    <row r="24" spans="2:14" ht="19.5" customHeight="1">
      <c r="B24" s="39" t="s">
        <v>80</v>
      </c>
      <c r="C24" s="39"/>
      <c r="D24" s="39"/>
      <c r="E24" s="39" t="s">
        <v>10</v>
      </c>
      <c r="F24" s="39"/>
      <c r="G24" s="39"/>
      <c r="H24" s="39" t="s">
        <v>11</v>
      </c>
      <c r="I24" s="39"/>
      <c r="J24" s="39"/>
      <c r="K24" s="36"/>
      <c r="L24" s="40" t="s">
        <v>90</v>
      </c>
      <c r="M24" s="40"/>
      <c r="N24" s="40"/>
    </row>
    <row r="25" ht="15.75">
      <c r="C25" s="2"/>
    </row>
    <row r="28" spans="2:14" ht="30.75" customHeight="1">
      <c r="B28" s="39" t="s">
        <v>81</v>
      </c>
      <c r="C28" s="39"/>
      <c r="D28" s="11"/>
      <c r="E28" s="39" t="s">
        <v>82</v>
      </c>
      <c r="F28" s="39"/>
      <c r="G28" s="39"/>
      <c r="H28" s="39" t="s">
        <v>91</v>
      </c>
      <c r="I28" s="39"/>
      <c r="J28" s="39"/>
      <c r="K28" s="11"/>
      <c r="L28" s="11" t="s">
        <v>92</v>
      </c>
      <c r="M28" s="11"/>
      <c r="N28" s="11"/>
    </row>
    <row r="29" ht="24.75" customHeight="1"/>
  </sheetData>
  <sheetProtection/>
  <mergeCells count="25">
    <mergeCell ref="A8:A9"/>
    <mergeCell ref="B8:B9"/>
    <mergeCell ref="C8:D9"/>
    <mergeCell ref="E8:E9"/>
    <mergeCell ref="J8:J9"/>
    <mergeCell ref="E5:N5"/>
    <mergeCell ref="F8:F9"/>
    <mergeCell ref="G8:I8"/>
    <mergeCell ref="E6:N6"/>
    <mergeCell ref="K8:M8"/>
    <mergeCell ref="A1:D1"/>
    <mergeCell ref="A2:D2"/>
    <mergeCell ref="E1:N1"/>
    <mergeCell ref="E2:N2"/>
    <mergeCell ref="E3:N3"/>
    <mergeCell ref="E4:N4"/>
    <mergeCell ref="B28:C28"/>
    <mergeCell ref="E28:G28"/>
    <mergeCell ref="H28:J28"/>
    <mergeCell ref="N8:O9"/>
    <mergeCell ref="K23:N23"/>
    <mergeCell ref="H24:J24"/>
    <mergeCell ref="B24:D24"/>
    <mergeCell ref="E24:G24"/>
    <mergeCell ref="L24:N24"/>
  </mergeCells>
  <printOptions/>
  <pageMargins left="0.27" right="0.2" top="0.3" bottom="0.2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F30" sqref="F30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4.7109375" style="1" customWidth="1"/>
    <col min="4" max="4" width="7.421875" style="1" customWidth="1"/>
    <col min="5" max="5" width="11.28125" style="1" customWidth="1"/>
    <col min="6" max="6" width="12.0039062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7.7109375" style="1" customWidth="1"/>
    <col min="15" max="15" width="12.57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7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68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69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73</v>
      </c>
      <c r="H8" s="46"/>
      <c r="I8" s="47"/>
      <c r="J8" s="43" t="s">
        <v>74</v>
      </c>
      <c r="K8" s="45" t="s">
        <v>9</v>
      </c>
      <c r="L8" s="46"/>
      <c r="M8" s="47"/>
      <c r="N8" s="51" t="s">
        <v>15</v>
      </c>
      <c r="O8" s="52"/>
    </row>
    <row r="9" spans="1:15" s="7" customFormat="1" ht="40.5" customHeight="1">
      <c r="A9" s="55"/>
      <c r="B9" s="55"/>
      <c r="C9" s="55"/>
      <c r="D9" s="55"/>
      <c r="E9" s="55"/>
      <c r="F9" s="44"/>
      <c r="G9" s="16" t="s">
        <v>72</v>
      </c>
      <c r="H9" s="13" t="s">
        <v>22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23">
        <v>8</v>
      </c>
      <c r="G10" s="23">
        <v>7</v>
      </c>
      <c r="H10" s="12"/>
      <c r="I10" s="12">
        <f>G10</f>
        <v>7</v>
      </c>
      <c r="J10" s="12">
        <v>0</v>
      </c>
      <c r="K10" s="17">
        <f>ROUND((J10*6+I10*3+F10)/10,1)</f>
        <v>2.9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 aca="true" t="shared" si="0" ref="M10:M22"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19.5" customHeight="1">
      <c r="A11" s="10">
        <v>2</v>
      </c>
      <c r="B11" s="22" t="s">
        <v>29</v>
      </c>
      <c r="C11" s="19" t="s">
        <v>30</v>
      </c>
      <c r="D11" s="20" t="s">
        <v>31</v>
      </c>
      <c r="E11" s="21">
        <v>35207</v>
      </c>
      <c r="F11" s="23">
        <v>8</v>
      </c>
      <c r="G11" s="23">
        <v>6</v>
      </c>
      <c r="H11" s="12"/>
      <c r="I11" s="12">
        <f aca="true" t="shared" si="1" ref="I11:I22">G11</f>
        <v>6</v>
      </c>
      <c r="J11" s="12">
        <v>9.5</v>
      </c>
      <c r="K11" s="17">
        <f aca="true" t="shared" si="2" ref="K11:K22">ROUND((J11*6+I11*3+F11)/10,1)</f>
        <v>8.3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B</v>
      </c>
      <c r="M11" s="18">
        <f t="shared" si="0"/>
        <v>3</v>
      </c>
      <c r="N11" s="9" t="str">
        <f aca="true" t="shared" si="4" ref="N11:N22">IF(L11="A","GIỎI",IF(L11="B","KHÁ",IF(L11="C","TB",IF(L11="D","TB YẾU","KÉM"))))</f>
        <v>KHÁ</v>
      </c>
      <c r="O11" s="4" t="str">
        <f aca="true" t="shared" si="5" ref="O11:O22">IF(OR(K11&lt;4,J11&lt;=2),"KHÔNG ĐẠT","ĐẠT")</f>
        <v>ĐẠT</v>
      </c>
    </row>
    <row r="12" spans="1:15" s="5" customFormat="1" ht="19.5" customHeight="1">
      <c r="A12" s="10">
        <v>3</v>
      </c>
      <c r="B12" s="22" t="s">
        <v>32</v>
      </c>
      <c r="C12" s="19" t="s">
        <v>33</v>
      </c>
      <c r="D12" s="20" t="s">
        <v>34</v>
      </c>
      <c r="E12" s="21">
        <v>35485</v>
      </c>
      <c r="F12" s="23">
        <v>9</v>
      </c>
      <c r="G12" s="23">
        <v>9</v>
      </c>
      <c r="H12" s="12"/>
      <c r="I12" s="12">
        <f t="shared" si="1"/>
        <v>9</v>
      </c>
      <c r="J12" s="12">
        <v>6</v>
      </c>
      <c r="K12" s="17">
        <f t="shared" si="2"/>
        <v>7.2</v>
      </c>
      <c r="L12" s="15" t="str">
        <f t="shared" si="3"/>
        <v>B</v>
      </c>
      <c r="M12" s="18">
        <f t="shared" si="0"/>
        <v>3</v>
      </c>
      <c r="N12" s="9" t="str">
        <f t="shared" si="4"/>
        <v>KHÁ</v>
      </c>
      <c r="O12" s="4" t="str">
        <f t="shared" si="5"/>
        <v>ĐẠT</v>
      </c>
    </row>
    <row r="13" spans="1:15" s="5" customFormat="1" ht="19.5" customHeight="1">
      <c r="A13" s="10">
        <v>4</v>
      </c>
      <c r="B13" s="22" t="s">
        <v>35</v>
      </c>
      <c r="C13" s="19" t="s">
        <v>36</v>
      </c>
      <c r="D13" s="20" t="s">
        <v>34</v>
      </c>
      <c r="E13" s="21">
        <v>34193</v>
      </c>
      <c r="F13" s="23">
        <v>5</v>
      </c>
      <c r="G13" s="23">
        <v>9</v>
      </c>
      <c r="H13" s="12"/>
      <c r="I13" s="12">
        <f t="shared" si="1"/>
        <v>9</v>
      </c>
      <c r="J13" s="12">
        <v>4</v>
      </c>
      <c r="K13" s="17">
        <f t="shared" si="2"/>
        <v>5.6</v>
      </c>
      <c r="L13" s="15" t="str">
        <f t="shared" si="3"/>
        <v>C</v>
      </c>
      <c r="M13" s="18">
        <f t="shared" si="0"/>
        <v>2</v>
      </c>
      <c r="N13" s="9" t="str">
        <f t="shared" si="4"/>
        <v>TB</v>
      </c>
      <c r="O13" s="4" t="str">
        <f t="shared" si="5"/>
        <v>ĐẠT</v>
      </c>
    </row>
    <row r="14" spans="1:15" s="5" customFormat="1" ht="19.5" customHeight="1">
      <c r="A14" s="10">
        <v>5</v>
      </c>
      <c r="B14" s="22" t="s">
        <v>37</v>
      </c>
      <c r="C14" s="19" t="s">
        <v>38</v>
      </c>
      <c r="D14" s="20" t="s">
        <v>39</v>
      </c>
      <c r="E14" s="21">
        <v>35743</v>
      </c>
      <c r="F14" s="24"/>
      <c r="G14" s="24"/>
      <c r="H14" s="12"/>
      <c r="I14" s="12">
        <f t="shared" si="1"/>
        <v>0</v>
      </c>
      <c r="J14" s="12"/>
      <c r="K14" s="17">
        <f t="shared" si="2"/>
        <v>0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19.5" customHeight="1">
      <c r="A15" s="10">
        <v>6</v>
      </c>
      <c r="B15" s="22" t="s">
        <v>40</v>
      </c>
      <c r="C15" s="19" t="s">
        <v>17</v>
      </c>
      <c r="D15" s="20" t="s">
        <v>41</v>
      </c>
      <c r="E15" s="21">
        <v>35463</v>
      </c>
      <c r="F15" s="23">
        <v>5</v>
      </c>
      <c r="G15" s="23">
        <v>9</v>
      </c>
      <c r="H15" s="12"/>
      <c r="I15" s="12">
        <f t="shared" si="1"/>
        <v>9</v>
      </c>
      <c r="J15" s="12">
        <v>5</v>
      </c>
      <c r="K15" s="17">
        <f t="shared" si="2"/>
        <v>6.2</v>
      </c>
      <c r="L15" s="15" t="str">
        <f t="shared" si="3"/>
        <v>C</v>
      </c>
      <c r="M15" s="18">
        <f t="shared" si="0"/>
        <v>2</v>
      </c>
      <c r="N15" s="9" t="str">
        <f t="shared" si="4"/>
        <v>TB</v>
      </c>
      <c r="O15" s="4" t="str">
        <f t="shared" si="5"/>
        <v>ĐẠT</v>
      </c>
    </row>
    <row r="16" spans="1:15" s="5" customFormat="1" ht="19.5" customHeight="1">
      <c r="A16" s="10">
        <v>7</v>
      </c>
      <c r="B16" s="22" t="s">
        <v>42</v>
      </c>
      <c r="C16" s="19" t="s">
        <v>43</v>
      </c>
      <c r="D16" s="20" t="s">
        <v>44</v>
      </c>
      <c r="E16" s="21">
        <v>35533</v>
      </c>
      <c r="F16" s="23">
        <v>6</v>
      </c>
      <c r="G16" s="23">
        <v>7</v>
      </c>
      <c r="H16" s="12"/>
      <c r="I16" s="12">
        <f t="shared" si="1"/>
        <v>7</v>
      </c>
      <c r="J16" s="12">
        <v>1.5</v>
      </c>
      <c r="K16" s="17">
        <f t="shared" si="2"/>
        <v>3.6</v>
      </c>
      <c r="L16" s="15" t="str">
        <f t="shared" si="3"/>
        <v>F</v>
      </c>
      <c r="M16" s="18">
        <f t="shared" si="0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19.5" customHeight="1">
      <c r="A17" s="10">
        <v>8</v>
      </c>
      <c r="B17" s="22" t="s">
        <v>45</v>
      </c>
      <c r="C17" s="19" t="s">
        <v>46</v>
      </c>
      <c r="D17" s="20" t="s">
        <v>47</v>
      </c>
      <c r="E17" s="21">
        <v>35652</v>
      </c>
      <c r="F17" s="23">
        <v>5</v>
      </c>
      <c r="G17" s="23">
        <v>6</v>
      </c>
      <c r="H17" s="12"/>
      <c r="I17" s="12">
        <f t="shared" si="1"/>
        <v>6</v>
      </c>
      <c r="J17" s="12">
        <v>7</v>
      </c>
      <c r="K17" s="17">
        <f t="shared" si="2"/>
        <v>6.5</v>
      </c>
      <c r="L17" s="15" t="str">
        <f t="shared" si="3"/>
        <v>C</v>
      </c>
      <c r="M17" s="18">
        <f t="shared" si="0"/>
        <v>2</v>
      </c>
      <c r="N17" s="9" t="str">
        <f t="shared" si="4"/>
        <v>TB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48</v>
      </c>
      <c r="C18" s="19" t="s">
        <v>16</v>
      </c>
      <c r="D18" s="20" t="s">
        <v>49</v>
      </c>
      <c r="E18" s="21">
        <v>35222</v>
      </c>
      <c r="F18" s="24"/>
      <c r="G18" s="24"/>
      <c r="H18" s="12"/>
      <c r="I18" s="12">
        <f t="shared" si="1"/>
        <v>0</v>
      </c>
      <c r="J18" s="12">
        <v>0</v>
      </c>
      <c r="K18" s="17">
        <f t="shared" si="2"/>
        <v>0</v>
      </c>
      <c r="L18" s="15" t="str">
        <f t="shared" si="3"/>
        <v>F</v>
      </c>
      <c r="M18" s="18">
        <f t="shared" si="0"/>
        <v>0</v>
      </c>
      <c r="N18" s="9" t="str">
        <f t="shared" si="4"/>
        <v>KÉM</v>
      </c>
      <c r="O18" s="4" t="str">
        <f t="shared" si="5"/>
        <v>KHÔNG ĐẠT</v>
      </c>
    </row>
    <row r="19" spans="1:15" s="5" customFormat="1" ht="19.5" customHeight="1">
      <c r="A19" s="10">
        <v>10</v>
      </c>
      <c r="B19" s="22" t="s">
        <v>50</v>
      </c>
      <c r="C19" s="19" t="s">
        <v>51</v>
      </c>
      <c r="D19" s="20" t="s">
        <v>52</v>
      </c>
      <c r="E19" s="21">
        <v>35107</v>
      </c>
      <c r="F19" s="23">
        <v>8</v>
      </c>
      <c r="G19" s="23">
        <v>10</v>
      </c>
      <c r="H19" s="12"/>
      <c r="I19" s="12">
        <f t="shared" si="1"/>
        <v>10</v>
      </c>
      <c r="J19" s="12">
        <v>8.5</v>
      </c>
      <c r="K19" s="17">
        <f t="shared" si="2"/>
        <v>8.9</v>
      </c>
      <c r="L19" s="15" t="str">
        <f t="shared" si="3"/>
        <v>A</v>
      </c>
      <c r="M19" s="18">
        <f t="shared" si="0"/>
        <v>4</v>
      </c>
      <c r="N19" s="9" t="str">
        <f t="shared" si="4"/>
        <v>GIỎI</v>
      </c>
      <c r="O19" s="4" t="str">
        <f t="shared" si="5"/>
        <v>ĐẠT</v>
      </c>
    </row>
    <row r="20" spans="1:15" s="5" customFormat="1" ht="19.5" customHeight="1">
      <c r="A20" s="10">
        <v>11</v>
      </c>
      <c r="B20" s="22" t="s">
        <v>53</v>
      </c>
      <c r="C20" s="19" t="s">
        <v>54</v>
      </c>
      <c r="D20" s="20" t="s">
        <v>55</v>
      </c>
      <c r="E20" s="21">
        <v>35698</v>
      </c>
      <c r="F20" s="23">
        <v>8</v>
      </c>
      <c r="G20" s="23">
        <v>8</v>
      </c>
      <c r="H20" s="12"/>
      <c r="I20" s="12">
        <f t="shared" si="1"/>
        <v>8</v>
      </c>
      <c r="J20" s="12">
        <v>8</v>
      </c>
      <c r="K20" s="17">
        <f t="shared" si="2"/>
        <v>8</v>
      </c>
      <c r="L20" s="15" t="str">
        <f t="shared" si="3"/>
        <v>B</v>
      </c>
      <c r="M20" s="18">
        <f t="shared" si="0"/>
        <v>3</v>
      </c>
      <c r="N20" s="9" t="str">
        <f t="shared" si="4"/>
        <v>KHÁ</v>
      </c>
      <c r="O20" s="4" t="str">
        <f t="shared" si="5"/>
        <v>ĐẠT</v>
      </c>
    </row>
    <row r="21" spans="1:15" s="5" customFormat="1" ht="19.5" customHeight="1">
      <c r="A21" s="10">
        <v>12</v>
      </c>
      <c r="B21" s="22" t="s">
        <v>56</v>
      </c>
      <c r="C21" s="19" t="s">
        <v>57</v>
      </c>
      <c r="D21" s="20" t="s">
        <v>58</v>
      </c>
      <c r="E21" s="21">
        <v>35628</v>
      </c>
      <c r="F21" s="23">
        <v>6</v>
      </c>
      <c r="G21" s="23">
        <v>0</v>
      </c>
      <c r="H21" s="12"/>
      <c r="I21" s="12">
        <f t="shared" si="1"/>
        <v>0</v>
      </c>
      <c r="J21" s="12">
        <v>7</v>
      </c>
      <c r="K21" s="17">
        <f t="shared" si="2"/>
        <v>4.8</v>
      </c>
      <c r="L21" s="15" t="str">
        <f t="shared" si="3"/>
        <v>D</v>
      </c>
      <c r="M21" s="18">
        <f t="shared" si="0"/>
        <v>1</v>
      </c>
      <c r="N21" s="9" t="str">
        <f t="shared" si="4"/>
        <v>TB YẾU</v>
      </c>
      <c r="O21" s="4" t="str">
        <f t="shared" si="5"/>
        <v>ĐẠT</v>
      </c>
    </row>
    <row r="22" spans="1:15" s="5" customFormat="1" ht="19.5" customHeight="1">
      <c r="A22" s="10">
        <v>13</v>
      </c>
      <c r="B22" s="22" t="s">
        <v>59</v>
      </c>
      <c r="C22" s="19" t="s">
        <v>60</v>
      </c>
      <c r="D22" s="20" t="s">
        <v>61</v>
      </c>
      <c r="E22" s="21">
        <v>35737</v>
      </c>
      <c r="F22" s="23">
        <v>6</v>
      </c>
      <c r="G22" s="23">
        <v>0</v>
      </c>
      <c r="H22" s="12"/>
      <c r="I22" s="12">
        <f t="shared" si="1"/>
        <v>0</v>
      </c>
      <c r="J22" s="12">
        <v>8.5</v>
      </c>
      <c r="K22" s="17">
        <f t="shared" si="2"/>
        <v>5.7</v>
      </c>
      <c r="L22" s="15" t="str">
        <f t="shared" si="3"/>
        <v>C</v>
      </c>
      <c r="M22" s="18">
        <f t="shared" si="0"/>
        <v>2</v>
      </c>
      <c r="N22" s="9" t="str">
        <f t="shared" si="4"/>
        <v>TB</v>
      </c>
      <c r="O22" s="4" t="str">
        <f t="shared" si="5"/>
        <v>ĐẠT</v>
      </c>
    </row>
    <row r="23" spans="2:14" ht="16.5">
      <c r="B23" s="3" t="s">
        <v>18</v>
      </c>
      <c r="K23" s="49"/>
      <c r="L23" s="49"/>
      <c r="M23" s="49"/>
      <c r="N23" s="49"/>
    </row>
    <row r="24" spans="2:14" ht="19.5" customHeight="1">
      <c r="B24" s="39" t="s">
        <v>80</v>
      </c>
      <c r="C24" s="39"/>
      <c r="D24" s="39"/>
      <c r="E24" s="39" t="s">
        <v>10</v>
      </c>
      <c r="F24" s="39"/>
      <c r="G24" s="39"/>
      <c r="H24" s="39" t="s">
        <v>11</v>
      </c>
      <c r="I24" s="39"/>
      <c r="J24" s="39"/>
      <c r="K24" s="36"/>
      <c r="L24" s="40" t="s">
        <v>90</v>
      </c>
      <c r="M24" s="40"/>
      <c r="N24" s="40"/>
    </row>
    <row r="25" ht="15.75">
      <c r="C25" s="2"/>
    </row>
    <row r="28" spans="2:14" ht="30.75" customHeight="1">
      <c r="B28" s="39" t="s">
        <v>81</v>
      </c>
      <c r="C28" s="39"/>
      <c r="D28" s="11"/>
      <c r="E28" s="39" t="s">
        <v>82</v>
      </c>
      <c r="F28" s="39"/>
      <c r="G28" s="39"/>
      <c r="H28" s="39" t="s">
        <v>91</v>
      </c>
      <c r="I28" s="39"/>
      <c r="J28" s="39"/>
      <c r="K28" s="11"/>
      <c r="L28" s="11" t="s">
        <v>92</v>
      </c>
      <c r="M28" s="11"/>
      <c r="N28" s="11"/>
    </row>
    <row r="29" ht="24.75" customHeight="1"/>
  </sheetData>
  <sheetProtection/>
  <mergeCells count="25">
    <mergeCell ref="K23:N23"/>
    <mergeCell ref="H24:J24"/>
    <mergeCell ref="H28:J28"/>
    <mergeCell ref="B24:D24"/>
    <mergeCell ref="E24:G24"/>
    <mergeCell ref="L24:N24"/>
    <mergeCell ref="B28:C28"/>
    <mergeCell ref="E28:G28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N5"/>
    <mergeCell ref="A1:D1"/>
    <mergeCell ref="E1:N1"/>
    <mergeCell ref="A2:D2"/>
    <mergeCell ref="E2:N2"/>
    <mergeCell ref="E3:N3"/>
    <mergeCell ref="E4:N4"/>
  </mergeCells>
  <printOptions/>
  <pageMargins left="0.2" right="0.16" top="0.43" bottom="0.19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7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63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23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77</v>
      </c>
      <c r="H8" s="46"/>
      <c r="I8" s="47"/>
      <c r="J8" s="43" t="s">
        <v>78</v>
      </c>
      <c r="K8" s="45" t="s">
        <v>9</v>
      </c>
      <c r="L8" s="46"/>
      <c r="M8" s="47"/>
      <c r="N8" s="51" t="s">
        <v>15</v>
      </c>
      <c r="O8" s="52"/>
    </row>
    <row r="9" spans="1:15" s="7" customFormat="1" ht="40.5" customHeight="1">
      <c r="A9" s="55"/>
      <c r="B9" s="55"/>
      <c r="C9" s="55"/>
      <c r="D9" s="55"/>
      <c r="E9" s="55"/>
      <c r="F9" s="44"/>
      <c r="G9" s="16" t="s">
        <v>76</v>
      </c>
      <c r="H9" s="13" t="s">
        <v>22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14">
        <v>9</v>
      </c>
      <c r="G10" s="12">
        <v>5</v>
      </c>
      <c r="H10" s="12"/>
      <c r="I10" s="12">
        <f>G10</f>
        <v>5</v>
      </c>
      <c r="J10" s="12">
        <v>0</v>
      </c>
      <c r="K10" s="17">
        <f>ROUND((J10*7+I10*2+F10)/10,1)</f>
        <v>1.9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 aca="true" t="shared" si="0" ref="M10:M22"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19.5" customHeight="1">
      <c r="A11" s="10">
        <v>2</v>
      </c>
      <c r="B11" s="22" t="s">
        <v>29</v>
      </c>
      <c r="C11" s="19" t="s">
        <v>30</v>
      </c>
      <c r="D11" s="20" t="s">
        <v>31</v>
      </c>
      <c r="E11" s="21">
        <v>35207</v>
      </c>
      <c r="F11" s="14">
        <v>9</v>
      </c>
      <c r="G11" s="12">
        <v>5</v>
      </c>
      <c r="H11" s="12"/>
      <c r="I11" s="12">
        <f aca="true" t="shared" si="1" ref="I11:I22">G11</f>
        <v>5</v>
      </c>
      <c r="J11" s="12">
        <v>3</v>
      </c>
      <c r="K11" s="17">
        <f aca="true" t="shared" si="2" ref="K11:K22">ROUND((J11*7+I11*2+F11)/10,1)</f>
        <v>4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D</v>
      </c>
      <c r="M11" s="18">
        <f t="shared" si="0"/>
        <v>1</v>
      </c>
      <c r="N11" s="9" t="str">
        <f aca="true" t="shared" si="4" ref="N11:N22">IF(L11="A","GIỎI",IF(L11="B","KHÁ",IF(L11="C","TB",IF(L11="D","TB YẾU","KÉM"))))</f>
        <v>TB YẾU</v>
      </c>
      <c r="O11" s="4" t="str">
        <f aca="true" t="shared" si="5" ref="O11:O22">IF(OR(K11&lt;4,J11&lt;=2),"KHÔNG ĐẠT","ĐẠT")</f>
        <v>ĐẠT</v>
      </c>
    </row>
    <row r="12" spans="1:15" s="5" customFormat="1" ht="19.5" customHeight="1">
      <c r="A12" s="10">
        <v>3</v>
      </c>
      <c r="B12" s="22" t="s">
        <v>32</v>
      </c>
      <c r="C12" s="19" t="s">
        <v>33</v>
      </c>
      <c r="D12" s="20" t="s">
        <v>34</v>
      </c>
      <c r="E12" s="21">
        <v>35485</v>
      </c>
      <c r="F12" s="14">
        <v>9</v>
      </c>
      <c r="G12" s="12">
        <v>5</v>
      </c>
      <c r="H12" s="12"/>
      <c r="I12" s="12">
        <f t="shared" si="1"/>
        <v>5</v>
      </c>
      <c r="J12" s="12">
        <v>3</v>
      </c>
      <c r="K12" s="17">
        <f t="shared" si="2"/>
        <v>4</v>
      </c>
      <c r="L12" s="15" t="str">
        <f t="shared" si="3"/>
        <v>D</v>
      </c>
      <c r="M12" s="18">
        <f t="shared" si="0"/>
        <v>1</v>
      </c>
      <c r="N12" s="9" t="str">
        <f t="shared" si="4"/>
        <v>TB YẾU</v>
      </c>
      <c r="O12" s="4" t="str">
        <f t="shared" si="5"/>
        <v>ĐẠT</v>
      </c>
    </row>
    <row r="13" spans="1:15" s="5" customFormat="1" ht="19.5" customHeight="1">
      <c r="A13" s="10">
        <v>4</v>
      </c>
      <c r="B13" s="22" t="s">
        <v>35</v>
      </c>
      <c r="C13" s="19" t="s">
        <v>36</v>
      </c>
      <c r="D13" s="20" t="s">
        <v>34</v>
      </c>
      <c r="E13" s="21">
        <v>34193</v>
      </c>
      <c r="F13" s="14">
        <v>7</v>
      </c>
      <c r="G13" s="12">
        <v>5</v>
      </c>
      <c r="H13" s="12"/>
      <c r="I13" s="12">
        <f t="shared" si="1"/>
        <v>5</v>
      </c>
      <c r="J13" s="12">
        <v>8</v>
      </c>
      <c r="K13" s="17">
        <f t="shared" si="2"/>
        <v>7.3</v>
      </c>
      <c r="L13" s="15" t="str">
        <f t="shared" si="3"/>
        <v>B</v>
      </c>
      <c r="M13" s="18">
        <f t="shared" si="0"/>
        <v>3</v>
      </c>
      <c r="N13" s="9" t="str">
        <f t="shared" si="4"/>
        <v>KHÁ</v>
      </c>
      <c r="O13" s="4" t="str">
        <f t="shared" si="5"/>
        <v>ĐẠT</v>
      </c>
    </row>
    <row r="14" spans="1:15" s="5" customFormat="1" ht="19.5" customHeight="1">
      <c r="A14" s="10">
        <v>5</v>
      </c>
      <c r="B14" s="22" t="s">
        <v>37</v>
      </c>
      <c r="C14" s="19" t="s">
        <v>38</v>
      </c>
      <c r="D14" s="20" t="s">
        <v>39</v>
      </c>
      <c r="E14" s="21">
        <v>35743</v>
      </c>
      <c r="F14" s="14">
        <v>0</v>
      </c>
      <c r="G14" s="12">
        <v>0</v>
      </c>
      <c r="H14" s="12"/>
      <c r="I14" s="12">
        <f t="shared" si="1"/>
        <v>0</v>
      </c>
      <c r="J14" s="12">
        <v>0</v>
      </c>
      <c r="K14" s="17">
        <f t="shared" si="2"/>
        <v>0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19.5" customHeight="1">
      <c r="A15" s="10">
        <v>6</v>
      </c>
      <c r="B15" s="22" t="s">
        <v>40</v>
      </c>
      <c r="C15" s="19" t="s">
        <v>17</v>
      </c>
      <c r="D15" s="20" t="s">
        <v>41</v>
      </c>
      <c r="E15" s="21">
        <v>35463</v>
      </c>
      <c r="F15" s="14">
        <v>8</v>
      </c>
      <c r="G15" s="12">
        <v>5</v>
      </c>
      <c r="H15" s="12"/>
      <c r="I15" s="12">
        <f t="shared" si="1"/>
        <v>5</v>
      </c>
      <c r="J15" s="12">
        <v>5.5</v>
      </c>
      <c r="K15" s="17">
        <f t="shared" si="2"/>
        <v>5.7</v>
      </c>
      <c r="L15" s="15" t="str">
        <f t="shared" si="3"/>
        <v>C</v>
      </c>
      <c r="M15" s="18">
        <f t="shared" si="0"/>
        <v>2</v>
      </c>
      <c r="N15" s="9" t="str">
        <f t="shared" si="4"/>
        <v>TB</v>
      </c>
      <c r="O15" s="4" t="str">
        <f t="shared" si="5"/>
        <v>ĐẠT</v>
      </c>
    </row>
    <row r="16" spans="1:15" s="5" customFormat="1" ht="19.5" customHeight="1">
      <c r="A16" s="10">
        <v>7</v>
      </c>
      <c r="B16" s="22" t="s">
        <v>42</v>
      </c>
      <c r="C16" s="19" t="s">
        <v>43</v>
      </c>
      <c r="D16" s="20" t="s">
        <v>44</v>
      </c>
      <c r="E16" s="21">
        <v>35533</v>
      </c>
      <c r="F16" s="14">
        <v>7</v>
      </c>
      <c r="G16" s="12">
        <v>5</v>
      </c>
      <c r="H16" s="12"/>
      <c r="I16" s="12">
        <f t="shared" si="1"/>
        <v>5</v>
      </c>
      <c r="J16" s="12">
        <v>6.5</v>
      </c>
      <c r="K16" s="17">
        <f t="shared" si="2"/>
        <v>6.3</v>
      </c>
      <c r="L16" s="15" t="str">
        <f t="shared" si="3"/>
        <v>C</v>
      </c>
      <c r="M16" s="18">
        <f t="shared" si="0"/>
        <v>2</v>
      </c>
      <c r="N16" s="9" t="str">
        <f t="shared" si="4"/>
        <v>TB</v>
      </c>
      <c r="O16" s="4" t="str">
        <f t="shared" si="5"/>
        <v>ĐẠT</v>
      </c>
    </row>
    <row r="17" spans="1:15" s="5" customFormat="1" ht="19.5" customHeight="1">
      <c r="A17" s="10">
        <v>8</v>
      </c>
      <c r="B17" s="22" t="s">
        <v>45</v>
      </c>
      <c r="C17" s="19" t="s">
        <v>46</v>
      </c>
      <c r="D17" s="20" t="s">
        <v>47</v>
      </c>
      <c r="E17" s="21">
        <v>35652</v>
      </c>
      <c r="F17" s="14">
        <v>8</v>
      </c>
      <c r="G17" s="12">
        <v>5</v>
      </c>
      <c r="H17" s="12"/>
      <c r="I17" s="12">
        <f t="shared" si="1"/>
        <v>5</v>
      </c>
      <c r="J17" s="12">
        <v>5.5</v>
      </c>
      <c r="K17" s="17">
        <f t="shared" si="2"/>
        <v>5.7</v>
      </c>
      <c r="L17" s="15" t="str">
        <f t="shared" si="3"/>
        <v>C</v>
      </c>
      <c r="M17" s="18">
        <f t="shared" si="0"/>
        <v>2</v>
      </c>
      <c r="N17" s="9" t="str">
        <f t="shared" si="4"/>
        <v>TB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48</v>
      </c>
      <c r="C18" s="19" t="s">
        <v>16</v>
      </c>
      <c r="D18" s="20" t="s">
        <v>49</v>
      </c>
      <c r="E18" s="21">
        <v>35222</v>
      </c>
      <c r="F18" s="14">
        <v>0</v>
      </c>
      <c r="G18" s="12">
        <v>0</v>
      </c>
      <c r="H18" s="12"/>
      <c r="I18" s="12">
        <f t="shared" si="1"/>
        <v>0</v>
      </c>
      <c r="J18" s="12">
        <v>0</v>
      </c>
      <c r="K18" s="17">
        <f t="shared" si="2"/>
        <v>0</v>
      </c>
      <c r="L18" s="15" t="str">
        <f t="shared" si="3"/>
        <v>F</v>
      </c>
      <c r="M18" s="18">
        <f t="shared" si="0"/>
        <v>0</v>
      </c>
      <c r="N18" s="9" t="str">
        <f t="shared" si="4"/>
        <v>KÉM</v>
      </c>
      <c r="O18" s="4" t="str">
        <f t="shared" si="5"/>
        <v>KHÔNG ĐẠT</v>
      </c>
    </row>
    <row r="19" spans="1:15" s="5" customFormat="1" ht="19.5" customHeight="1">
      <c r="A19" s="10">
        <v>10</v>
      </c>
      <c r="B19" s="22" t="s">
        <v>50</v>
      </c>
      <c r="C19" s="19" t="s">
        <v>51</v>
      </c>
      <c r="D19" s="20" t="s">
        <v>52</v>
      </c>
      <c r="E19" s="21">
        <v>35107</v>
      </c>
      <c r="F19" s="14">
        <v>9</v>
      </c>
      <c r="G19" s="12">
        <v>5</v>
      </c>
      <c r="H19" s="12"/>
      <c r="I19" s="12">
        <f t="shared" si="1"/>
        <v>5</v>
      </c>
      <c r="J19" s="12">
        <v>3.5</v>
      </c>
      <c r="K19" s="17">
        <f t="shared" si="2"/>
        <v>4.4</v>
      </c>
      <c r="L19" s="15" t="str">
        <f t="shared" si="3"/>
        <v>D</v>
      </c>
      <c r="M19" s="18">
        <f t="shared" si="0"/>
        <v>1</v>
      </c>
      <c r="N19" s="9" t="str">
        <f t="shared" si="4"/>
        <v>TB YẾU</v>
      </c>
      <c r="O19" s="4" t="str">
        <f t="shared" si="5"/>
        <v>ĐẠT</v>
      </c>
    </row>
    <row r="20" spans="1:15" s="5" customFormat="1" ht="19.5" customHeight="1">
      <c r="A20" s="10">
        <v>11</v>
      </c>
      <c r="B20" s="22" t="s">
        <v>53</v>
      </c>
      <c r="C20" s="19" t="s">
        <v>54</v>
      </c>
      <c r="D20" s="20" t="s">
        <v>55</v>
      </c>
      <c r="E20" s="21">
        <v>35698</v>
      </c>
      <c r="F20" s="14">
        <v>9</v>
      </c>
      <c r="G20" s="12">
        <v>6</v>
      </c>
      <c r="H20" s="12"/>
      <c r="I20" s="12">
        <f t="shared" si="1"/>
        <v>6</v>
      </c>
      <c r="J20" s="12">
        <v>6.5</v>
      </c>
      <c r="K20" s="17">
        <f t="shared" si="2"/>
        <v>6.7</v>
      </c>
      <c r="L20" s="15" t="str">
        <f t="shared" si="3"/>
        <v>C</v>
      </c>
      <c r="M20" s="18">
        <f t="shared" si="0"/>
        <v>2</v>
      </c>
      <c r="N20" s="9" t="str">
        <f t="shared" si="4"/>
        <v>TB</v>
      </c>
      <c r="O20" s="4" t="str">
        <f t="shared" si="5"/>
        <v>ĐẠT</v>
      </c>
    </row>
    <row r="21" spans="1:15" s="5" customFormat="1" ht="19.5" customHeight="1">
      <c r="A21" s="10">
        <v>12</v>
      </c>
      <c r="B21" s="22" t="s">
        <v>56</v>
      </c>
      <c r="C21" s="19" t="s">
        <v>57</v>
      </c>
      <c r="D21" s="20" t="s">
        <v>58</v>
      </c>
      <c r="E21" s="21">
        <v>35628</v>
      </c>
      <c r="F21" s="14">
        <v>8</v>
      </c>
      <c r="G21" s="12">
        <v>5</v>
      </c>
      <c r="H21" s="12"/>
      <c r="I21" s="12">
        <f t="shared" si="1"/>
        <v>5</v>
      </c>
      <c r="J21" s="12">
        <v>4</v>
      </c>
      <c r="K21" s="17">
        <f t="shared" si="2"/>
        <v>4.6</v>
      </c>
      <c r="L21" s="15" t="str">
        <f t="shared" si="3"/>
        <v>D</v>
      </c>
      <c r="M21" s="18">
        <f t="shared" si="0"/>
        <v>1</v>
      </c>
      <c r="N21" s="9" t="str">
        <f t="shared" si="4"/>
        <v>TB YẾU</v>
      </c>
      <c r="O21" s="4" t="str">
        <f t="shared" si="5"/>
        <v>ĐẠT</v>
      </c>
    </row>
    <row r="22" spans="1:15" s="5" customFormat="1" ht="19.5" customHeight="1">
      <c r="A22" s="10">
        <v>13</v>
      </c>
      <c r="B22" s="22" t="s">
        <v>59</v>
      </c>
      <c r="C22" s="19" t="s">
        <v>60</v>
      </c>
      <c r="D22" s="20" t="s">
        <v>61</v>
      </c>
      <c r="E22" s="21">
        <v>35737</v>
      </c>
      <c r="F22" s="14">
        <v>8</v>
      </c>
      <c r="G22" s="12">
        <v>5</v>
      </c>
      <c r="H22" s="12"/>
      <c r="I22" s="12">
        <f t="shared" si="1"/>
        <v>5</v>
      </c>
      <c r="J22" s="12">
        <v>4</v>
      </c>
      <c r="K22" s="17">
        <f t="shared" si="2"/>
        <v>4.6</v>
      </c>
      <c r="L22" s="15" t="str">
        <f t="shared" si="3"/>
        <v>D</v>
      </c>
      <c r="M22" s="18">
        <f t="shared" si="0"/>
        <v>1</v>
      </c>
      <c r="N22" s="9" t="str">
        <f t="shared" si="4"/>
        <v>TB YẾU</v>
      </c>
      <c r="O22" s="4" t="str">
        <f t="shared" si="5"/>
        <v>ĐẠT</v>
      </c>
    </row>
    <row r="23" spans="2:14" ht="16.5">
      <c r="B23" s="3" t="s">
        <v>18</v>
      </c>
      <c r="K23" s="49"/>
      <c r="L23" s="49"/>
      <c r="M23" s="49"/>
      <c r="N23" s="49"/>
    </row>
    <row r="24" spans="2:14" ht="19.5" customHeight="1">
      <c r="B24" s="39" t="s">
        <v>80</v>
      </c>
      <c r="C24" s="39"/>
      <c r="D24" s="39"/>
      <c r="E24" s="39" t="s">
        <v>10</v>
      </c>
      <c r="F24" s="39"/>
      <c r="G24" s="39"/>
      <c r="H24" s="39" t="s">
        <v>11</v>
      </c>
      <c r="I24" s="39"/>
      <c r="J24" s="39"/>
      <c r="K24" s="36"/>
      <c r="L24" s="40" t="s">
        <v>90</v>
      </c>
      <c r="M24" s="40"/>
      <c r="N24" s="40"/>
    </row>
    <row r="25" ht="15.75">
      <c r="C25" s="2"/>
    </row>
    <row r="28" spans="2:14" ht="30.75" customHeight="1">
      <c r="B28" s="39" t="s">
        <v>81</v>
      </c>
      <c r="C28" s="39"/>
      <c r="D28" s="11"/>
      <c r="E28" s="39" t="s">
        <v>82</v>
      </c>
      <c r="F28" s="39"/>
      <c r="G28" s="39"/>
      <c r="H28" s="39" t="s">
        <v>91</v>
      </c>
      <c r="I28" s="39"/>
      <c r="J28" s="39"/>
      <c r="K28" s="11"/>
      <c r="L28" s="11" t="s">
        <v>92</v>
      </c>
      <c r="M28" s="11"/>
      <c r="N28" s="11"/>
    </row>
    <row r="29" ht="24.75" customHeight="1"/>
  </sheetData>
  <sheetProtection/>
  <mergeCells count="25">
    <mergeCell ref="E3:N3"/>
    <mergeCell ref="F8:F9"/>
    <mergeCell ref="G8:I8"/>
    <mergeCell ref="C8:D9"/>
    <mergeCell ref="E8:E9"/>
    <mergeCell ref="J8:J9"/>
    <mergeCell ref="A1:D1"/>
    <mergeCell ref="E1:N1"/>
    <mergeCell ref="A2:D2"/>
    <mergeCell ref="E2:N2"/>
    <mergeCell ref="K8:M8"/>
    <mergeCell ref="A8:A9"/>
    <mergeCell ref="B8:B9"/>
    <mergeCell ref="E4:N4"/>
    <mergeCell ref="E5:N5"/>
    <mergeCell ref="E6:N6"/>
    <mergeCell ref="B28:C28"/>
    <mergeCell ref="E28:G28"/>
    <mergeCell ref="H28:J28"/>
    <mergeCell ref="N8:O9"/>
    <mergeCell ref="K23:N23"/>
    <mergeCell ref="H24:J24"/>
    <mergeCell ref="B24:D24"/>
    <mergeCell ref="E24:G24"/>
    <mergeCell ref="L24:N24"/>
  </mergeCells>
  <printOptions/>
  <pageMargins left="0.31" right="0.42" top="0.26" bottom="0.2" header="0.3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7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64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65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83</v>
      </c>
      <c r="H8" s="46"/>
      <c r="I8" s="47"/>
      <c r="J8" s="43" t="s">
        <v>78</v>
      </c>
      <c r="K8" s="45" t="s">
        <v>9</v>
      </c>
      <c r="L8" s="46"/>
      <c r="M8" s="47"/>
      <c r="N8" s="51" t="s">
        <v>15</v>
      </c>
      <c r="O8" s="52"/>
    </row>
    <row r="9" spans="1:15" s="7" customFormat="1" ht="40.5" customHeight="1">
      <c r="A9" s="55"/>
      <c r="B9" s="55"/>
      <c r="C9" s="55"/>
      <c r="D9" s="55"/>
      <c r="E9" s="55"/>
      <c r="F9" s="44"/>
      <c r="G9" s="16" t="s">
        <v>76</v>
      </c>
      <c r="H9" s="13" t="s">
        <v>22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14">
        <v>8</v>
      </c>
      <c r="G10" s="12">
        <v>8</v>
      </c>
      <c r="H10" s="12">
        <v>8</v>
      </c>
      <c r="I10" s="12">
        <f>(H10+G10)/2</f>
        <v>8</v>
      </c>
      <c r="J10" s="12">
        <v>0</v>
      </c>
      <c r="K10" s="17">
        <f>ROUND((J10*7+I10*2+F10)/10,1)</f>
        <v>2.4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 aca="true" t="shared" si="0" ref="M10:M22"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15" customHeight="1">
      <c r="A11" s="10">
        <v>2</v>
      </c>
      <c r="B11" s="22" t="s">
        <v>29</v>
      </c>
      <c r="C11" s="19" t="s">
        <v>30</v>
      </c>
      <c r="D11" s="20" t="s">
        <v>31</v>
      </c>
      <c r="E11" s="21">
        <v>35207</v>
      </c>
      <c r="F11" s="14">
        <v>8</v>
      </c>
      <c r="G11" s="12">
        <v>8</v>
      </c>
      <c r="H11" s="12">
        <v>8</v>
      </c>
      <c r="I11" s="12">
        <f aca="true" t="shared" si="1" ref="I11:I22">(H11+G11)/2</f>
        <v>8</v>
      </c>
      <c r="J11" s="12">
        <v>5</v>
      </c>
      <c r="K11" s="17">
        <f aca="true" t="shared" si="2" ref="K11:K22">ROUND((J11*5+I11*4+F11)/10,1)</f>
        <v>6.5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C</v>
      </c>
      <c r="M11" s="18">
        <f t="shared" si="0"/>
        <v>2</v>
      </c>
      <c r="N11" s="9" t="str">
        <f aca="true" t="shared" si="4" ref="N11:N22">IF(L11="A","GIỎI",IF(L11="B","KHÁ",IF(L11="C","TB",IF(L11="D","TB YẾU","KÉM"))))</f>
        <v>TB</v>
      </c>
      <c r="O11" s="4" t="str">
        <f aca="true" t="shared" si="5" ref="O11:O22">IF(OR(K11&lt;4,J11&lt;=2),"KHÔNG ĐẠT","ĐẠT")</f>
        <v>ĐẠT</v>
      </c>
    </row>
    <row r="12" spans="1:15" s="5" customFormat="1" ht="15" customHeight="1">
      <c r="A12" s="10">
        <v>3</v>
      </c>
      <c r="B12" s="22" t="s">
        <v>32</v>
      </c>
      <c r="C12" s="19" t="s">
        <v>33</v>
      </c>
      <c r="D12" s="20" t="s">
        <v>34</v>
      </c>
      <c r="E12" s="21">
        <v>35485</v>
      </c>
      <c r="F12" s="14">
        <v>8</v>
      </c>
      <c r="G12" s="12">
        <v>8</v>
      </c>
      <c r="H12" s="12">
        <v>8</v>
      </c>
      <c r="I12" s="12">
        <f t="shared" si="1"/>
        <v>8</v>
      </c>
      <c r="J12" s="12">
        <v>5.5</v>
      </c>
      <c r="K12" s="17">
        <f t="shared" si="2"/>
        <v>6.8</v>
      </c>
      <c r="L12" s="15" t="str">
        <f t="shared" si="3"/>
        <v>C</v>
      </c>
      <c r="M12" s="18">
        <f t="shared" si="0"/>
        <v>2</v>
      </c>
      <c r="N12" s="9" t="str">
        <f t="shared" si="4"/>
        <v>TB</v>
      </c>
      <c r="O12" s="4" t="str">
        <f t="shared" si="5"/>
        <v>ĐẠT</v>
      </c>
    </row>
    <row r="13" spans="1:15" s="5" customFormat="1" ht="15" customHeight="1">
      <c r="A13" s="10">
        <v>4</v>
      </c>
      <c r="B13" s="22" t="s">
        <v>35</v>
      </c>
      <c r="C13" s="19" t="s">
        <v>36</v>
      </c>
      <c r="D13" s="20" t="s">
        <v>34</v>
      </c>
      <c r="E13" s="21">
        <v>34193</v>
      </c>
      <c r="F13" s="14">
        <v>8</v>
      </c>
      <c r="G13" s="12">
        <v>8</v>
      </c>
      <c r="H13" s="12">
        <v>8</v>
      </c>
      <c r="I13" s="12">
        <f t="shared" si="1"/>
        <v>8</v>
      </c>
      <c r="J13" s="12">
        <v>5</v>
      </c>
      <c r="K13" s="17">
        <f t="shared" si="2"/>
        <v>6.5</v>
      </c>
      <c r="L13" s="15" t="str">
        <f t="shared" si="3"/>
        <v>C</v>
      </c>
      <c r="M13" s="18">
        <f t="shared" si="0"/>
        <v>2</v>
      </c>
      <c r="N13" s="9" t="str">
        <f t="shared" si="4"/>
        <v>TB</v>
      </c>
      <c r="O13" s="4" t="str">
        <f t="shared" si="5"/>
        <v>ĐẠT</v>
      </c>
    </row>
    <row r="14" spans="1:15" s="5" customFormat="1" ht="15" customHeight="1">
      <c r="A14" s="10">
        <v>5</v>
      </c>
      <c r="B14" s="22" t="s">
        <v>37</v>
      </c>
      <c r="C14" s="19" t="s">
        <v>38</v>
      </c>
      <c r="D14" s="20" t="s">
        <v>39</v>
      </c>
      <c r="E14" s="21">
        <v>35743</v>
      </c>
      <c r="F14" s="14">
        <v>8</v>
      </c>
      <c r="G14" s="12">
        <v>8</v>
      </c>
      <c r="H14" s="12">
        <v>8</v>
      </c>
      <c r="I14" s="12">
        <f t="shared" si="1"/>
        <v>8</v>
      </c>
      <c r="J14" s="12">
        <v>0</v>
      </c>
      <c r="K14" s="17">
        <f t="shared" si="2"/>
        <v>4</v>
      </c>
      <c r="L14" s="15" t="str">
        <f t="shared" si="3"/>
        <v>D</v>
      </c>
      <c r="M14" s="18">
        <f t="shared" si="0"/>
        <v>1</v>
      </c>
      <c r="N14" s="9" t="str">
        <f t="shared" si="4"/>
        <v>TB YẾU</v>
      </c>
      <c r="O14" s="4" t="str">
        <f t="shared" si="5"/>
        <v>KHÔNG ĐẠT</v>
      </c>
    </row>
    <row r="15" spans="1:15" s="5" customFormat="1" ht="15" customHeight="1">
      <c r="A15" s="10">
        <v>6</v>
      </c>
      <c r="B15" s="22" t="s">
        <v>40</v>
      </c>
      <c r="C15" s="19" t="s">
        <v>17</v>
      </c>
      <c r="D15" s="20" t="s">
        <v>41</v>
      </c>
      <c r="E15" s="21">
        <v>35463</v>
      </c>
      <c r="F15" s="14">
        <v>8</v>
      </c>
      <c r="G15" s="12">
        <v>8</v>
      </c>
      <c r="H15" s="12">
        <v>8</v>
      </c>
      <c r="I15" s="12">
        <f t="shared" si="1"/>
        <v>8</v>
      </c>
      <c r="J15" s="12">
        <v>5</v>
      </c>
      <c r="K15" s="17">
        <f t="shared" si="2"/>
        <v>6.5</v>
      </c>
      <c r="L15" s="15" t="str">
        <f t="shared" si="3"/>
        <v>C</v>
      </c>
      <c r="M15" s="18">
        <f t="shared" si="0"/>
        <v>2</v>
      </c>
      <c r="N15" s="9" t="str">
        <f t="shared" si="4"/>
        <v>TB</v>
      </c>
      <c r="O15" s="4" t="str">
        <f t="shared" si="5"/>
        <v>ĐẠT</v>
      </c>
    </row>
    <row r="16" spans="1:15" s="5" customFormat="1" ht="15" customHeight="1">
      <c r="A16" s="10">
        <v>7</v>
      </c>
      <c r="B16" s="22" t="s">
        <v>42</v>
      </c>
      <c r="C16" s="19" t="s">
        <v>43</v>
      </c>
      <c r="D16" s="20" t="s">
        <v>44</v>
      </c>
      <c r="E16" s="21">
        <v>35533</v>
      </c>
      <c r="F16" s="14">
        <v>8</v>
      </c>
      <c r="G16" s="12">
        <v>8</v>
      </c>
      <c r="H16" s="12">
        <v>8</v>
      </c>
      <c r="I16" s="12">
        <f t="shared" si="1"/>
        <v>8</v>
      </c>
      <c r="J16" s="12">
        <v>5</v>
      </c>
      <c r="K16" s="17">
        <f t="shared" si="2"/>
        <v>6.5</v>
      </c>
      <c r="L16" s="15" t="str">
        <f t="shared" si="3"/>
        <v>C</v>
      </c>
      <c r="M16" s="18">
        <f t="shared" si="0"/>
        <v>2</v>
      </c>
      <c r="N16" s="9" t="str">
        <f t="shared" si="4"/>
        <v>TB</v>
      </c>
      <c r="O16" s="4" t="str">
        <f t="shared" si="5"/>
        <v>ĐẠT</v>
      </c>
    </row>
    <row r="17" spans="1:15" s="5" customFormat="1" ht="15" customHeight="1">
      <c r="A17" s="10">
        <v>8</v>
      </c>
      <c r="B17" s="22" t="s">
        <v>45</v>
      </c>
      <c r="C17" s="19" t="s">
        <v>46</v>
      </c>
      <c r="D17" s="20" t="s">
        <v>47</v>
      </c>
      <c r="E17" s="21">
        <v>35652</v>
      </c>
      <c r="F17" s="14">
        <v>8</v>
      </c>
      <c r="G17" s="12">
        <v>8</v>
      </c>
      <c r="H17" s="12">
        <v>8</v>
      </c>
      <c r="I17" s="12">
        <f t="shared" si="1"/>
        <v>8</v>
      </c>
      <c r="J17" s="12">
        <v>5.5</v>
      </c>
      <c r="K17" s="17">
        <f t="shared" si="2"/>
        <v>6.8</v>
      </c>
      <c r="L17" s="15" t="str">
        <f t="shared" si="3"/>
        <v>C</v>
      </c>
      <c r="M17" s="18">
        <f t="shared" si="0"/>
        <v>2</v>
      </c>
      <c r="N17" s="9" t="str">
        <f t="shared" si="4"/>
        <v>TB</v>
      </c>
      <c r="O17" s="4" t="str">
        <f t="shared" si="5"/>
        <v>ĐẠT</v>
      </c>
    </row>
    <row r="18" spans="1:15" s="5" customFormat="1" ht="15" customHeight="1">
      <c r="A18" s="10">
        <v>9</v>
      </c>
      <c r="B18" s="22" t="s">
        <v>48</v>
      </c>
      <c r="C18" s="19" t="s">
        <v>16</v>
      </c>
      <c r="D18" s="20" t="s">
        <v>49</v>
      </c>
      <c r="E18" s="21">
        <v>35222</v>
      </c>
      <c r="F18" s="14">
        <v>8</v>
      </c>
      <c r="G18" s="12">
        <v>8</v>
      </c>
      <c r="H18" s="12">
        <v>8</v>
      </c>
      <c r="I18" s="12">
        <f t="shared" si="1"/>
        <v>8</v>
      </c>
      <c r="J18" s="12">
        <v>0</v>
      </c>
      <c r="K18" s="17">
        <f t="shared" si="2"/>
        <v>4</v>
      </c>
      <c r="L18" s="15" t="str">
        <f t="shared" si="3"/>
        <v>D</v>
      </c>
      <c r="M18" s="18">
        <f t="shared" si="0"/>
        <v>1</v>
      </c>
      <c r="N18" s="9" t="str">
        <f t="shared" si="4"/>
        <v>TB YẾU</v>
      </c>
      <c r="O18" s="4" t="str">
        <f t="shared" si="5"/>
        <v>KHÔNG ĐẠT</v>
      </c>
    </row>
    <row r="19" spans="1:15" s="5" customFormat="1" ht="15" customHeight="1">
      <c r="A19" s="10">
        <v>10</v>
      </c>
      <c r="B19" s="22" t="s">
        <v>50</v>
      </c>
      <c r="C19" s="19" t="s">
        <v>51</v>
      </c>
      <c r="D19" s="20" t="s">
        <v>52</v>
      </c>
      <c r="E19" s="21">
        <v>35107</v>
      </c>
      <c r="F19" s="14">
        <v>9</v>
      </c>
      <c r="G19" s="12">
        <v>9</v>
      </c>
      <c r="H19" s="12">
        <v>9</v>
      </c>
      <c r="I19" s="12">
        <f t="shared" si="1"/>
        <v>9</v>
      </c>
      <c r="J19" s="12">
        <v>6</v>
      </c>
      <c r="K19" s="17">
        <f t="shared" si="2"/>
        <v>7.5</v>
      </c>
      <c r="L19" s="15" t="str">
        <f t="shared" si="3"/>
        <v>B</v>
      </c>
      <c r="M19" s="18">
        <f t="shared" si="0"/>
        <v>3</v>
      </c>
      <c r="N19" s="9" t="str">
        <f t="shared" si="4"/>
        <v>KHÁ</v>
      </c>
      <c r="O19" s="4" t="str">
        <f t="shared" si="5"/>
        <v>ĐẠT</v>
      </c>
    </row>
    <row r="20" spans="1:15" s="5" customFormat="1" ht="15" customHeight="1">
      <c r="A20" s="10">
        <v>11</v>
      </c>
      <c r="B20" s="22" t="s">
        <v>53</v>
      </c>
      <c r="C20" s="19" t="s">
        <v>54</v>
      </c>
      <c r="D20" s="20" t="s">
        <v>55</v>
      </c>
      <c r="E20" s="21">
        <v>35698</v>
      </c>
      <c r="F20" s="14">
        <v>8</v>
      </c>
      <c r="G20" s="12">
        <v>8</v>
      </c>
      <c r="H20" s="12">
        <v>8</v>
      </c>
      <c r="I20" s="12">
        <f t="shared" si="1"/>
        <v>8</v>
      </c>
      <c r="J20" s="12">
        <v>5</v>
      </c>
      <c r="K20" s="17">
        <f t="shared" si="2"/>
        <v>6.5</v>
      </c>
      <c r="L20" s="15" t="str">
        <f t="shared" si="3"/>
        <v>C</v>
      </c>
      <c r="M20" s="18">
        <f t="shared" si="0"/>
        <v>2</v>
      </c>
      <c r="N20" s="9" t="str">
        <f t="shared" si="4"/>
        <v>TB</v>
      </c>
      <c r="O20" s="4" t="str">
        <f t="shared" si="5"/>
        <v>ĐẠT</v>
      </c>
    </row>
    <row r="21" spans="1:15" s="5" customFormat="1" ht="15" customHeight="1">
      <c r="A21" s="10">
        <v>12</v>
      </c>
      <c r="B21" s="22" t="s">
        <v>56</v>
      </c>
      <c r="C21" s="19" t="s">
        <v>57</v>
      </c>
      <c r="D21" s="20" t="s">
        <v>58</v>
      </c>
      <c r="E21" s="21">
        <v>35628</v>
      </c>
      <c r="F21" s="14">
        <v>9</v>
      </c>
      <c r="G21" s="12">
        <v>9</v>
      </c>
      <c r="H21" s="12">
        <v>9</v>
      </c>
      <c r="I21" s="12">
        <f t="shared" si="1"/>
        <v>9</v>
      </c>
      <c r="J21" s="12">
        <v>6</v>
      </c>
      <c r="K21" s="17">
        <f t="shared" si="2"/>
        <v>7.5</v>
      </c>
      <c r="L21" s="15" t="str">
        <f t="shared" si="3"/>
        <v>B</v>
      </c>
      <c r="M21" s="18">
        <f t="shared" si="0"/>
        <v>3</v>
      </c>
      <c r="N21" s="9" t="str">
        <f t="shared" si="4"/>
        <v>KHÁ</v>
      </c>
      <c r="O21" s="4" t="str">
        <f t="shared" si="5"/>
        <v>ĐẠT</v>
      </c>
    </row>
    <row r="22" spans="1:15" s="5" customFormat="1" ht="15" customHeight="1">
      <c r="A22" s="10">
        <v>13</v>
      </c>
      <c r="B22" s="22" t="s">
        <v>59</v>
      </c>
      <c r="C22" s="19" t="s">
        <v>60</v>
      </c>
      <c r="D22" s="20" t="s">
        <v>61</v>
      </c>
      <c r="E22" s="21">
        <v>35737</v>
      </c>
      <c r="F22" s="14">
        <v>9</v>
      </c>
      <c r="G22" s="12">
        <v>9</v>
      </c>
      <c r="H22" s="12">
        <v>9</v>
      </c>
      <c r="I22" s="12">
        <f t="shared" si="1"/>
        <v>9</v>
      </c>
      <c r="J22" s="12">
        <v>6.5</v>
      </c>
      <c r="K22" s="17">
        <f t="shared" si="2"/>
        <v>7.8</v>
      </c>
      <c r="L22" s="15" t="str">
        <f t="shared" si="3"/>
        <v>B</v>
      </c>
      <c r="M22" s="18">
        <f t="shared" si="0"/>
        <v>3</v>
      </c>
      <c r="N22" s="9" t="str">
        <f t="shared" si="4"/>
        <v>KHÁ</v>
      </c>
      <c r="O22" s="4" t="str">
        <f t="shared" si="5"/>
        <v>ĐẠT</v>
      </c>
    </row>
    <row r="23" spans="2:14" ht="16.5">
      <c r="B23" s="3" t="s">
        <v>18</v>
      </c>
      <c r="K23" s="49"/>
      <c r="L23" s="49"/>
      <c r="M23" s="49"/>
      <c r="N23" s="49"/>
    </row>
    <row r="24" spans="2:14" ht="19.5" customHeight="1">
      <c r="B24" s="39" t="s">
        <v>80</v>
      </c>
      <c r="C24" s="39"/>
      <c r="D24" s="39"/>
      <c r="E24" s="39" t="s">
        <v>10</v>
      </c>
      <c r="F24" s="39"/>
      <c r="G24" s="39"/>
      <c r="H24" s="39" t="s">
        <v>11</v>
      </c>
      <c r="I24" s="39"/>
      <c r="J24" s="39"/>
      <c r="K24" s="36"/>
      <c r="L24" s="40" t="s">
        <v>90</v>
      </c>
      <c r="M24" s="40"/>
      <c r="N24" s="40"/>
    </row>
    <row r="25" ht="15.75">
      <c r="C25" s="2"/>
    </row>
    <row r="28" spans="2:14" ht="30.75" customHeight="1">
      <c r="B28" s="39" t="s">
        <v>81</v>
      </c>
      <c r="C28" s="39"/>
      <c r="D28" s="11"/>
      <c r="E28" s="39" t="s">
        <v>82</v>
      </c>
      <c r="F28" s="39"/>
      <c r="G28" s="39"/>
      <c r="H28" s="39" t="s">
        <v>91</v>
      </c>
      <c r="I28" s="39"/>
      <c r="J28" s="39"/>
      <c r="K28" s="11"/>
      <c r="L28" s="11" t="s">
        <v>92</v>
      </c>
      <c r="M28" s="11"/>
      <c r="N28" s="11"/>
    </row>
    <row r="29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8:C28"/>
    <mergeCell ref="E28:G28"/>
    <mergeCell ref="H28:J28"/>
    <mergeCell ref="N8:O9"/>
    <mergeCell ref="K23:N23"/>
    <mergeCell ref="H24:J24"/>
    <mergeCell ref="B24:D24"/>
    <mergeCell ref="E24:G24"/>
    <mergeCell ref="L24:N24"/>
  </mergeCells>
  <printOptions/>
  <pageMargins left="0.37" right="0.34" top="0.75" bottom="0.16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20" width="9.140625" style="27" customWidth="1"/>
    <col min="21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7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71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70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20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19</v>
      </c>
      <c r="H8" s="46"/>
      <c r="I8" s="47"/>
      <c r="J8" s="43" t="s">
        <v>20</v>
      </c>
      <c r="K8" s="45" t="s">
        <v>9</v>
      </c>
      <c r="L8" s="46"/>
      <c r="M8" s="47"/>
      <c r="N8" s="51" t="s">
        <v>15</v>
      </c>
      <c r="O8" s="52"/>
      <c r="P8" s="28"/>
      <c r="Q8" s="28"/>
      <c r="R8" s="28"/>
      <c r="S8" s="28"/>
      <c r="T8" s="28"/>
    </row>
    <row r="9" spans="1:20" s="7" customFormat="1" ht="40.5" customHeight="1">
      <c r="A9" s="55"/>
      <c r="B9" s="55"/>
      <c r="C9" s="55"/>
      <c r="D9" s="55"/>
      <c r="E9" s="55"/>
      <c r="F9" s="44"/>
      <c r="G9" s="16" t="s">
        <v>76</v>
      </c>
      <c r="H9" s="13" t="s">
        <v>75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  <c r="P9" s="28"/>
      <c r="Q9" s="28"/>
      <c r="R9" s="28"/>
      <c r="S9" s="28"/>
      <c r="T9" s="28"/>
    </row>
    <row r="10" spans="1:20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14">
        <v>10</v>
      </c>
      <c r="G10" s="12">
        <v>6</v>
      </c>
      <c r="H10" s="12">
        <v>8</v>
      </c>
      <c r="I10" s="12">
        <f>(H10*3+G10)/4</f>
        <v>7.5</v>
      </c>
      <c r="J10" s="12">
        <v>0</v>
      </c>
      <c r="K10" s="17">
        <f>ROUND((J10*5+I10*4+F10)/10,1)</f>
        <v>4</v>
      </c>
      <c r="L10" s="15" t="str">
        <f>IF(K10&gt;=8.5,"A",IF(K10&gt;=7,"B",IF(K10&gt;=5.5,"C",IF(K10&gt;=4,"D",IF(AND(K10&lt;4,K10&gt;=0),"F",IF(AND(F10="",I10="",J10=""),"I",IF(OR(F10&lt;&gt;"",I10&lt;&gt;"",J10&lt;&gt;""),"X","R")))))))</f>
        <v>D</v>
      </c>
      <c r="M10" s="18">
        <f aca="true" t="shared" si="0" ref="M10:M22">IF(L10="A",4,IF(L10="B",3,IF(L10="C",2,IF(L10="D",1,0))))</f>
        <v>1</v>
      </c>
      <c r="N10" s="9" t="str">
        <f>IF(L10="A","GIỎI",IF(L10="B","KHÁ",IF(L10="C","TB",IF(L10="D","TB YẾU","KÉM"))))</f>
        <v>TB YẾU</v>
      </c>
      <c r="O10" s="4" t="str">
        <f>IF(OR(K10&lt;4,J10&lt;=2),"KHÔNG ĐẠT","ĐẠT")</f>
        <v>KHÔNG ĐẠT</v>
      </c>
      <c r="P10" s="29"/>
      <c r="Q10" s="29"/>
      <c r="R10" s="29"/>
      <c r="S10" s="29"/>
      <c r="T10" s="29"/>
    </row>
    <row r="11" spans="1:20" s="5" customFormat="1" ht="19.5" customHeight="1">
      <c r="A11" s="10">
        <v>2</v>
      </c>
      <c r="B11" s="22" t="s">
        <v>29</v>
      </c>
      <c r="C11" s="19" t="s">
        <v>30</v>
      </c>
      <c r="D11" s="20" t="s">
        <v>31</v>
      </c>
      <c r="E11" s="21">
        <v>35207</v>
      </c>
      <c r="F11" s="14">
        <v>9</v>
      </c>
      <c r="G11" s="12">
        <v>6</v>
      </c>
      <c r="H11" s="12">
        <v>7</v>
      </c>
      <c r="I11" s="12">
        <f aca="true" t="shared" si="1" ref="I11:I22">(H11*3+G11)/4</f>
        <v>6.75</v>
      </c>
      <c r="J11" s="12">
        <v>4.5</v>
      </c>
      <c r="K11" s="17">
        <f aca="true" t="shared" si="2" ref="K11:K22">ROUND((J11*5+I11*4+F11)/10,1)</f>
        <v>5.9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C</v>
      </c>
      <c r="M11" s="18">
        <f t="shared" si="0"/>
        <v>2</v>
      </c>
      <c r="N11" s="9" t="str">
        <f aca="true" t="shared" si="4" ref="N11:N22">IF(L11="A","GIỎI",IF(L11="B","KHÁ",IF(L11="C","TB",IF(L11="D","TB YẾU","KÉM"))))</f>
        <v>TB</v>
      </c>
      <c r="O11" s="4" t="str">
        <f aca="true" t="shared" si="5" ref="O11:O22">IF(OR(K11&lt;4,J11&lt;=2),"KHÔNG ĐẠT","ĐẠT")</f>
        <v>ĐẠT</v>
      </c>
      <c r="P11" s="29"/>
      <c r="Q11" s="29"/>
      <c r="R11" s="29"/>
      <c r="S11" s="29"/>
      <c r="T11" s="29"/>
    </row>
    <row r="12" spans="1:20" s="5" customFormat="1" ht="19.5" customHeight="1">
      <c r="A12" s="10">
        <v>3</v>
      </c>
      <c r="B12" s="22" t="s">
        <v>32</v>
      </c>
      <c r="C12" s="19" t="s">
        <v>33</v>
      </c>
      <c r="D12" s="20" t="s">
        <v>34</v>
      </c>
      <c r="E12" s="21">
        <v>35485</v>
      </c>
      <c r="F12" s="14">
        <v>10</v>
      </c>
      <c r="G12" s="12">
        <v>10</v>
      </c>
      <c r="H12" s="12">
        <v>9</v>
      </c>
      <c r="I12" s="12">
        <f t="shared" si="1"/>
        <v>9.25</v>
      </c>
      <c r="J12" s="12">
        <v>6</v>
      </c>
      <c r="K12" s="17">
        <f t="shared" si="2"/>
        <v>7.7</v>
      </c>
      <c r="L12" s="15" t="str">
        <f t="shared" si="3"/>
        <v>B</v>
      </c>
      <c r="M12" s="18">
        <f t="shared" si="0"/>
        <v>3</v>
      </c>
      <c r="N12" s="9" t="str">
        <f t="shared" si="4"/>
        <v>KHÁ</v>
      </c>
      <c r="O12" s="4" t="str">
        <f t="shared" si="5"/>
        <v>ĐẠT</v>
      </c>
      <c r="P12" s="29"/>
      <c r="Q12" s="29"/>
      <c r="R12" s="29"/>
      <c r="S12" s="29"/>
      <c r="T12" s="29"/>
    </row>
    <row r="13" spans="1:20" s="5" customFormat="1" ht="19.5" customHeight="1">
      <c r="A13" s="10">
        <v>4</v>
      </c>
      <c r="B13" s="22" t="s">
        <v>35</v>
      </c>
      <c r="C13" s="19" t="s">
        <v>36</v>
      </c>
      <c r="D13" s="20" t="s">
        <v>34</v>
      </c>
      <c r="E13" s="21">
        <v>34193</v>
      </c>
      <c r="F13" s="14">
        <v>9</v>
      </c>
      <c r="G13" s="12">
        <v>6</v>
      </c>
      <c r="H13" s="12">
        <v>9</v>
      </c>
      <c r="I13" s="12">
        <f t="shared" si="1"/>
        <v>8.25</v>
      </c>
      <c r="J13" s="12">
        <v>0</v>
      </c>
      <c r="K13" s="17">
        <f t="shared" si="2"/>
        <v>4.2</v>
      </c>
      <c r="L13" s="15" t="str">
        <f t="shared" si="3"/>
        <v>D</v>
      </c>
      <c r="M13" s="18">
        <f t="shared" si="0"/>
        <v>1</v>
      </c>
      <c r="N13" s="9" t="str">
        <f t="shared" si="4"/>
        <v>TB YẾU</v>
      </c>
      <c r="O13" s="4" t="str">
        <f t="shared" si="5"/>
        <v>KHÔNG ĐẠT</v>
      </c>
      <c r="P13" s="29"/>
      <c r="Q13" s="29"/>
      <c r="R13" s="29"/>
      <c r="S13" s="29"/>
      <c r="T13" s="29"/>
    </row>
    <row r="14" spans="1:20" s="5" customFormat="1" ht="19.5" customHeight="1">
      <c r="A14" s="10">
        <v>5</v>
      </c>
      <c r="B14" s="22" t="s">
        <v>37</v>
      </c>
      <c r="C14" s="19" t="s">
        <v>38</v>
      </c>
      <c r="D14" s="20" t="s">
        <v>39</v>
      </c>
      <c r="E14" s="21">
        <v>35743</v>
      </c>
      <c r="F14" s="14">
        <v>9</v>
      </c>
      <c r="G14" s="12">
        <v>5</v>
      </c>
      <c r="H14" s="12">
        <v>0</v>
      </c>
      <c r="I14" s="12">
        <f t="shared" si="1"/>
        <v>1.25</v>
      </c>
      <c r="J14" s="12">
        <v>0</v>
      </c>
      <c r="K14" s="17">
        <f t="shared" si="2"/>
        <v>1.4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  <c r="P14" s="29"/>
      <c r="Q14" s="29"/>
      <c r="R14" s="29"/>
      <c r="S14" s="29"/>
      <c r="T14" s="29"/>
    </row>
    <row r="15" spans="1:20" s="5" customFormat="1" ht="19.5" customHeight="1">
      <c r="A15" s="10">
        <v>6</v>
      </c>
      <c r="B15" s="22" t="s">
        <v>40</v>
      </c>
      <c r="C15" s="19" t="s">
        <v>17</v>
      </c>
      <c r="D15" s="20" t="s">
        <v>41</v>
      </c>
      <c r="E15" s="21">
        <v>35463</v>
      </c>
      <c r="F15" s="14">
        <v>9</v>
      </c>
      <c r="G15" s="12">
        <v>7</v>
      </c>
      <c r="H15" s="12">
        <v>9</v>
      </c>
      <c r="I15" s="12">
        <f t="shared" si="1"/>
        <v>8.5</v>
      </c>
      <c r="J15" s="12">
        <v>6.5</v>
      </c>
      <c r="K15" s="17">
        <f t="shared" si="2"/>
        <v>7.6</v>
      </c>
      <c r="L15" s="15" t="str">
        <f t="shared" si="3"/>
        <v>B</v>
      </c>
      <c r="M15" s="18">
        <f t="shared" si="0"/>
        <v>3</v>
      </c>
      <c r="N15" s="9" t="str">
        <f t="shared" si="4"/>
        <v>KHÁ</v>
      </c>
      <c r="O15" s="4" t="str">
        <f t="shared" si="5"/>
        <v>ĐẠT</v>
      </c>
      <c r="P15" s="29"/>
      <c r="Q15" s="29"/>
      <c r="R15" s="29"/>
      <c r="S15" s="29"/>
      <c r="T15" s="29"/>
    </row>
    <row r="16" spans="1:20" s="5" customFormat="1" ht="19.5" customHeight="1">
      <c r="A16" s="10">
        <v>7</v>
      </c>
      <c r="B16" s="22" t="s">
        <v>42</v>
      </c>
      <c r="C16" s="19" t="s">
        <v>43</v>
      </c>
      <c r="D16" s="20" t="s">
        <v>44</v>
      </c>
      <c r="E16" s="21">
        <v>35533</v>
      </c>
      <c r="F16" s="14">
        <v>8</v>
      </c>
      <c r="G16" s="12">
        <v>4</v>
      </c>
      <c r="H16" s="12">
        <v>8</v>
      </c>
      <c r="I16" s="12">
        <f t="shared" si="1"/>
        <v>7</v>
      </c>
      <c r="J16" s="12">
        <v>4</v>
      </c>
      <c r="K16" s="17">
        <f t="shared" si="2"/>
        <v>5.6</v>
      </c>
      <c r="L16" s="15" t="str">
        <f t="shared" si="3"/>
        <v>C</v>
      </c>
      <c r="M16" s="18">
        <f t="shared" si="0"/>
        <v>2</v>
      </c>
      <c r="N16" s="9" t="str">
        <f t="shared" si="4"/>
        <v>TB</v>
      </c>
      <c r="O16" s="4" t="str">
        <f t="shared" si="5"/>
        <v>ĐẠT</v>
      </c>
      <c r="P16" s="29"/>
      <c r="Q16" s="29"/>
      <c r="R16" s="29"/>
      <c r="S16" s="29"/>
      <c r="T16" s="29"/>
    </row>
    <row r="17" spans="1:20" s="5" customFormat="1" ht="19.5" customHeight="1">
      <c r="A17" s="10">
        <v>8</v>
      </c>
      <c r="B17" s="22" t="s">
        <v>45</v>
      </c>
      <c r="C17" s="19" t="s">
        <v>46</v>
      </c>
      <c r="D17" s="20" t="s">
        <v>47</v>
      </c>
      <c r="E17" s="21">
        <v>35652</v>
      </c>
      <c r="F17" s="14">
        <v>8</v>
      </c>
      <c r="G17" s="12">
        <v>6</v>
      </c>
      <c r="H17" s="12">
        <v>5</v>
      </c>
      <c r="I17" s="12">
        <f t="shared" si="1"/>
        <v>5.25</v>
      </c>
      <c r="J17" s="12">
        <v>5</v>
      </c>
      <c r="K17" s="17">
        <f t="shared" si="2"/>
        <v>5.4</v>
      </c>
      <c r="L17" s="15" t="str">
        <f t="shared" si="3"/>
        <v>D</v>
      </c>
      <c r="M17" s="18">
        <f t="shared" si="0"/>
        <v>1</v>
      </c>
      <c r="N17" s="9" t="str">
        <f t="shared" si="4"/>
        <v>TB YẾU</v>
      </c>
      <c r="O17" s="4" t="str">
        <f t="shared" si="5"/>
        <v>ĐẠT</v>
      </c>
      <c r="P17" s="29"/>
      <c r="Q17" s="29"/>
      <c r="R17" s="29"/>
      <c r="S17" s="29"/>
      <c r="T17" s="29"/>
    </row>
    <row r="18" spans="1:15" s="29" customFormat="1" ht="19.5" customHeight="1">
      <c r="A18" s="10">
        <v>9</v>
      </c>
      <c r="B18" s="22" t="s">
        <v>48</v>
      </c>
      <c r="C18" s="19" t="s">
        <v>16</v>
      </c>
      <c r="D18" s="20" t="s">
        <v>49</v>
      </c>
      <c r="E18" s="21">
        <v>35222</v>
      </c>
      <c r="F18" s="30">
        <v>0</v>
      </c>
      <c r="G18" s="31">
        <v>0</v>
      </c>
      <c r="H18" s="31">
        <v>0</v>
      </c>
      <c r="I18" s="31">
        <f t="shared" si="1"/>
        <v>0</v>
      </c>
      <c r="J18" s="31" t="s">
        <v>79</v>
      </c>
      <c r="K18" s="17"/>
      <c r="L18" s="32"/>
      <c r="M18" s="33"/>
      <c r="N18" s="34"/>
      <c r="O18" s="35"/>
    </row>
    <row r="19" spans="1:20" s="5" customFormat="1" ht="19.5" customHeight="1">
      <c r="A19" s="10">
        <v>10</v>
      </c>
      <c r="B19" s="22" t="s">
        <v>50</v>
      </c>
      <c r="C19" s="19" t="s">
        <v>51</v>
      </c>
      <c r="D19" s="20" t="s">
        <v>52</v>
      </c>
      <c r="E19" s="21">
        <v>35107</v>
      </c>
      <c r="F19" s="14">
        <v>10</v>
      </c>
      <c r="G19" s="12">
        <v>10</v>
      </c>
      <c r="H19" s="12">
        <v>9</v>
      </c>
      <c r="I19" s="12">
        <f t="shared" si="1"/>
        <v>9.25</v>
      </c>
      <c r="J19" s="12">
        <v>5</v>
      </c>
      <c r="K19" s="17">
        <f t="shared" si="2"/>
        <v>7.2</v>
      </c>
      <c r="L19" s="15" t="str">
        <f t="shared" si="3"/>
        <v>B</v>
      </c>
      <c r="M19" s="18">
        <f t="shared" si="0"/>
        <v>3</v>
      </c>
      <c r="N19" s="9" t="str">
        <f t="shared" si="4"/>
        <v>KHÁ</v>
      </c>
      <c r="O19" s="4" t="str">
        <f t="shared" si="5"/>
        <v>ĐẠT</v>
      </c>
      <c r="P19" s="29"/>
      <c r="Q19" s="29"/>
      <c r="R19" s="29"/>
      <c r="S19" s="29"/>
      <c r="T19" s="29"/>
    </row>
    <row r="20" spans="1:20" s="5" customFormat="1" ht="19.5" customHeight="1">
      <c r="A20" s="10">
        <v>11</v>
      </c>
      <c r="B20" s="22" t="s">
        <v>53</v>
      </c>
      <c r="C20" s="19" t="s">
        <v>54</v>
      </c>
      <c r="D20" s="20" t="s">
        <v>55</v>
      </c>
      <c r="E20" s="21">
        <v>35698</v>
      </c>
      <c r="F20" s="14">
        <v>10</v>
      </c>
      <c r="G20" s="12">
        <v>9</v>
      </c>
      <c r="H20" s="12">
        <v>10</v>
      </c>
      <c r="I20" s="12">
        <f t="shared" si="1"/>
        <v>9.75</v>
      </c>
      <c r="J20" s="12">
        <v>10</v>
      </c>
      <c r="K20" s="17">
        <f t="shared" si="2"/>
        <v>9.9</v>
      </c>
      <c r="L20" s="15" t="str">
        <f t="shared" si="3"/>
        <v>A</v>
      </c>
      <c r="M20" s="18">
        <f t="shared" si="0"/>
        <v>4</v>
      </c>
      <c r="N20" s="9" t="str">
        <f t="shared" si="4"/>
        <v>GIỎI</v>
      </c>
      <c r="O20" s="4" t="str">
        <f t="shared" si="5"/>
        <v>ĐẠT</v>
      </c>
      <c r="P20" s="29"/>
      <c r="Q20" s="29"/>
      <c r="R20" s="29"/>
      <c r="S20" s="29"/>
      <c r="T20" s="29"/>
    </row>
    <row r="21" spans="1:20" s="5" customFormat="1" ht="19.5" customHeight="1">
      <c r="A21" s="10">
        <v>12</v>
      </c>
      <c r="B21" s="22" t="s">
        <v>56</v>
      </c>
      <c r="C21" s="19" t="s">
        <v>57</v>
      </c>
      <c r="D21" s="20" t="s">
        <v>58</v>
      </c>
      <c r="E21" s="21">
        <v>35628</v>
      </c>
      <c r="F21" s="14">
        <v>10</v>
      </c>
      <c r="G21" s="12">
        <v>6</v>
      </c>
      <c r="H21" s="12">
        <v>10</v>
      </c>
      <c r="I21" s="12">
        <f t="shared" si="1"/>
        <v>9</v>
      </c>
      <c r="J21" s="12">
        <v>7.5</v>
      </c>
      <c r="K21" s="17">
        <f t="shared" si="2"/>
        <v>8.4</v>
      </c>
      <c r="L21" s="15" t="str">
        <f t="shared" si="3"/>
        <v>B</v>
      </c>
      <c r="M21" s="18">
        <f t="shared" si="0"/>
        <v>3</v>
      </c>
      <c r="N21" s="9" t="str">
        <f t="shared" si="4"/>
        <v>KHÁ</v>
      </c>
      <c r="O21" s="4" t="str">
        <f t="shared" si="5"/>
        <v>ĐẠT</v>
      </c>
      <c r="P21" s="29"/>
      <c r="Q21" s="29"/>
      <c r="R21" s="29"/>
      <c r="S21" s="29"/>
      <c r="T21" s="29"/>
    </row>
    <row r="22" spans="1:20" s="5" customFormat="1" ht="19.5" customHeight="1">
      <c r="A22" s="10">
        <v>13</v>
      </c>
      <c r="B22" s="22" t="s">
        <v>59</v>
      </c>
      <c r="C22" s="19" t="s">
        <v>60</v>
      </c>
      <c r="D22" s="20" t="s">
        <v>61</v>
      </c>
      <c r="E22" s="21">
        <v>35737</v>
      </c>
      <c r="F22" s="14">
        <v>9</v>
      </c>
      <c r="G22" s="12">
        <v>8</v>
      </c>
      <c r="H22" s="12">
        <v>8</v>
      </c>
      <c r="I22" s="12">
        <f t="shared" si="1"/>
        <v>8</v>
      </c>
      <c r="J22" s="12">
        <v>5</v>
      </c>
      <c r="K22" s="17">
        <f t="shared" si="2"/>
        <v>6.6</v>
      </c>
      <c r="L22" s="15" t="str">
        <f t="shared" si="3"/>
        <v>C</v>
      </c>
      <c r="M22" s="18">
        <f t="shared" si="0"/>
        <v>2</v>
      </c>
      <c r="N22" s="9" t="str">
        <f t="shared" si="4"/>
        <v>TB</v>
      </c>
      <c r="O22" s="4" t="str">
        <f t="shared" si="5"/>
        <v>ĐẠT</v>
      </c>
      <c r="P22" s="29"/>
      <c r="Q22" s="29"/>
      <c r="R22" s="29"/>
      <c r="S22" s="29"/>
      <c r="T22" s="29"/>
    </row>
    <row r="23" spans="2:14" ht="16.5">
      <c r="B23" s="3" t="s">
        <v>18</v>
      </c>
      <c r="K23" s="49"/>
      <c r="L23" s="49"/>
      <c r="M23" s="49"/>
      <c r="N23" s="49"/>
    </row>
    <row r="24" spans="2:14" ht="19.5" customHeight="1">
      <c r="B24" s="39" t="s">
        <v>80</v>
      </c>
      <c r="C24" s="39"/>
      <c r="D24" s="39"/>
      <c r="E24" s="39" t="s">
        <v>10</v>
      </c>
      <c r="F24" s="39"/>
      <c r="G24" s="39"/>
      <c r="H24" s="39" t="s">
        <v>11</v>
      </c>
      <c r="I24" s="39"/>
      <c r="J24" s="39"/>
      <c r="K24" s="36"/>
      <c r="L24" s="40" t="s">
        <v>90</v>
      </c>
      <c r="M24" s="40"/>
      <c r="N24" s="40"/>
    </row>
    <row r="25" ht="15.75">
      <c r="C25" s="2"/>
    </row>
    <row r="28" spans="2:14" ht="18" customHeight="1">
      <c r="B28" s="39" t="s">
        <v>81</v>
      </c>
      <c r="C28" s="39"/>
      <c r="D28" s="11"/>
      <c r="E28" s="39" t="s">
        <v>82</v>
      </c>
      <c r="F28" s="39"/>
      <c r="G28" s="39"/>
      <c r="H28" s="39" t="s">
        <v>91</v>
      </c>
      <c r="I28" s="39"/>
      <c r="J28" s="39"/>
      <c r="K28" s="11"/>
      <c r="L28" s="11" t="s">
        <v>92</v>
      </c>
      <c r="M28" s="11"/>
      <c r="N28" s="11"/>
    </row>
    <row r="29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8:C28"/>
    <mergeCell ref="E28:G28"/>
    <mergeCell ref="N8:O9"/>
    <mergeCell ref="K23:N23"/>
    <mergeCell ref="H24:J24"/>
    <mergeCell ref="H28:J28"/>
    <mergeCell ref="B24:D24"/>
    <mergeCell ref="E24:G24"/>
    <mergeCell ref="L24:N24"/>
  </mergeCells>
  <printOptions/>
  <pageMargins left="0.33" right="0.21" top="0.3" bottom="0.23" header="0.3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2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9.8515625" style="1" customWidth="1"/>
    <col min="15" max="15" width="13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85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84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21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77</v>
      </c>
      <c r="H8" s="46"/>
      <c r="I8" s="47"/>
      <c r="J8" s="43" t="s">
        <v>78</v>
      </c>
      <c r="K8" s="45" t="s">
        <v>9</v>
      </c>
      <c r="L8" s="46"/>
      <c r="M8" s="47"/>
      <c r="N8" s="51" t="s">
        <v>15</v>
      </c>
      <c r="O8" s="52"/>
    </row>
    <row r="9" spans="1:15" s="7" customFormat="1" ht="24" customHeight="1">
      <c r="A9" s="55"/>
      <c r="B9" s="55"/>
      <c r="C9" s="55"/>
      <c r="D9" s="55"/>
      <c r="E9" s="55"/>
      <c r="F9" s="44"/>
      <c r="G9" s="16" t="s">
        <v>76</v>
      </c>
      <c r="H9" s="13" t="s">
        <v>22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26">
        <v>7</v>
      </c>
      <c r="G10" s="26">
        <v>6</v>
      </c>
      <c r="H10" s="12"/>
      <c r="I10" s="12">
        <f aca="true" t="shared" si="0" ref="I10:I18">G10</f>
        <v>6</v>
      </c>
      <c r="J10" s="12">
        <v>4</v>
      </c>
      <c r="K10" s="17">
        <f aca="true" t="shared" si="1" ref="K10:K18">ROUND((J10*7+I10*2+F10)/10,1)</f>
        <v>4.7</v>
      </c>
      <c r="L10" s="15" t="str">
        <f aca="true" t="shared" si="2" ref="L10:L18">IF(K10&gt;=8.5,"A",IF(K10&gt;=7,"B",IF(K10&gt;=5.5,"C",IF(K10&gt;=4,"D",IF(AND(K10&lt;4,K10&gt;=0),"F",IF(AND(F10="",I10="",J10=""),"I",IF(OR(F10&lt;&gt;"",I10&lt;&gt;"",J10&lt;&gt;""),"X","R")))))))</f>
        <v>D</v>
      </c>
      <c r="M10" s="18">
        <f aca="true" t="shared" si="3" ref="M10:M18">IF(L10="A",4,IF(L10="B",3,IF(L10="C",2,IF(L10="D",1,0))))</f>
        <v>1</v>
      </c>
      <c r="N10" s="9" t="str">
        <f aca="true" t="shared" si="4" ref="N10:N18">IF(L10="A","GIỎI",IF(L10="B","KHÁ",IF(L10="C","TB",IF(L10="D","TB YẾU","KÉM"))))</f>
        <v>TB YẾU</v>
      </c>
      <c r="O10" s="4" t="str">
        <f aca="true" t="shared" si="5" ref="O10:O18">IF(OR(K10&lt;4,J10&lt;=2),"KHÔNG ĐẠT","ĐẠT")</f>
        <v>ĐẠT</v>
      </c>
    </row>
    <row r="11" spans="1:15" s="5" customFormat="1" ht="19.5" customHeight="1">
      <c r="A11" s="10">
        <v>2</v>
      </c>
      <c r="B11" s="22" t="s">
        <v>32</v>
      </c>
      <c r="C11" s="19" t="s">
        <v>33</v>
      </c>
      <c r="D11" s="20" t="s">
        <v>34</v>
      </c>
      <c r="E11" s="21">
        <v>35485</v>
      </c>
      <c r="F11" s="26">
        <v>8</v>
      </c>
      <c r="G11" s="26">
        <v>10</v>
      </c>
      <c r="H11" s="12"/>
      <c r="I11" s="12">
        <f t="shared" si="0"/>
        <v>10</v>
      </c>
      <c r="J11" s="12">
        <v>0</v>
      </c>
      <c r="K11" s="17">
        <f t="shared" si="1"/>
        <v>2.8</v>
      </c>
      <c r="L11" s="15" t="str">
        <f t="shared" si="2"/>
        <v>F</v>
      </c>
      <c r="M11" s="18">
        <f t="shared" si="3"/>
        <v>0</v>
      </c>
      <c r="N11" s="9" t="str">
        <f t="shared" si="4"/>
        <v>KÉM</v>
      </c>
      <c r="O11" s="4" t="str">
        <f t="shared" si="5"/>
        <v>KHÔNG ĐẠT</v>
      </c>
    </row>
    <row r="12" spans="1:15" s="5" customFormat="1" ht="19.5" customHeight="1">
      <c r="A12" s="10">
        <v>3</v>
      </c>
      <c r="B12" s="22" t="s">
        <v>35</v>
      </c>
      <c r="C12" s="19" t="s">
        <v>36</v>
      </c>
      <c r="D12" s="20" t="s">
        <v>34</v>
      </c>
      <c r="E12" s="21">
        <v>34193</v>
      </c>
      <c r="F12" s="26">
        <v>7</v>
      </c>
      <c r="G12" s="26">
        <v>5</v>
      </c>
      <c r="H12" s="12"/>
      <c r="I12" s="12">
        <f t="shared" si="0"/>
        <v>5</v>
      </c>
      <c r="J12" s="12">
        <v>4</v>
      </c>
      <c r="K12" s="17">
        <f t="shared" si="1"/>
        <v>4.5</v>
      </c>
      <c r="L12" s="15" t="str">
        <f t="shared" si="2"/>
        <v>D</v>
      </c>
      <c r="M12" s="18">
        <f t="shared" si="3"/>
        <v>1</v>
      </c>
      <c r="N12" s="9" t="str">
        <f t="shared" si="4"/>
        <v>TB YẾU</v>
      </c>
      <c r="O12" s="4" t="str">
        <f t="shared" si="5"/>
        <v>ĐẠT</v>
      </c>
    </row>
    <row r="13" spans="1:15" s="5" customFormat="1" ht="19.5" customHeight="1">
      <c r="A13" s="10">
        <v>4</v>
      </c>
      <c r="B13" s="22" t="s">
        <v>37</v>
      </c>
      <c r="C13" s="19" t="s">
        <v>38</v>
      </c>
      <c r="D13" s="20" t="s">
        <v>39</v>
      </c>
      <c r="E13" s="21">
        <v>35743</v>
      </c>
      <c r="F13" s="26">
        <v>0</v>
      </c>
      <c r="G13" s="26">
        <v>0</v>
      </c>
      <c r="H13" s="12"/>
      <c r="I13" s="12">
        <f t="shared" si="0"/>
        <v>0</v>
      </c>
      <c r="J13" s="12">
        <v>0</v>
      </c>
      <c r="K13" s="17">
        <f t="shared" si="1"/>
        <v>0</v>
      </c>
      <c r="L13" s="15" t="str">
        <f t="shared" si="2"/>
        <v>F</v>
      </c>
      <c r="M13" s="18">
        <f t="shared" si="3"/>
        <v>0</v>
      </c>
      <c r="N13" s="9" t="str">
        <f t="shared" si="4"/>
        <v>KÉM</v>
      </c>
      <c r="O13" s="4" t="str">
        <f t="shared" si="5"/>
        <v>KHÔNG ĐẠT</v>
      </c>
    </row>
    <row r="14" spans="1:15" s="5" customFormat="1" ht="19.5" customHeight="1">
      <c r="A14" s="10">
        <v>5</v>
      </c>
      <c r="B14" s="22" t="s">
        <v>40</v>
      </c>
      <c r="C14" s="19" t="s">
        <v>17</v>
      </c>
      <c r="D14" s="20" t="s">
        <v>41</v>
      </c>
      <c r="E14" s="21">
        <v>35463</v>
      </c>
      <c r="F14" s="26">
        <v>7</v>
      </c>
      <c r="G14" s="26">
        <v>8</v>
      </c>
      <c r="H14" s="12"/>
      <c r="I14" s="12">
        <f t="shared" si="0"/>
        <v>8</v>
      </c>
      <c r="J14" s="12">
        <v>4</v>
      </c>
      <c r="K14" s="17">
        <f t="shared" si="1"/>
        <v>5.1</v>
      </c>
      <c r="L14" s="15" t="str">
        <f t="shared" si="2"/>
        <v>D</v>
      </c>
      <c r="M14" s="18">
        <f t="shared" si="3"/>
        <v>1</v>
      </c>
      <c r="N14" s="9" t="str">
        <f t="shared" si="4"/>
        <v>TB YẾU</v>
      </c>
      <c r="O14" s="4" t="str">
        <f t="shared" si="5"/>
        <v>ĐẠT</v>
      </c>
    </row>
    <row r="15" spans="1:15" s="5" customFormat="1" ht="19.5" customHeight="1">
      <c r="A15" s="10">
        <v>6</v>
      </c>
      <c r="B15" s="22" t="s">
        <v>42</v>
      </c>
      <c r="C15" s="19" t="s">
        <v>43</v>
      </c>
      <c r="D15" s="20" t="s">
        <v>44</v>
      </c>
      <c r="E15" s="21">
        <v>35533</v>
      </c>
      <c r="F15" s="26">
        <v>8</v>
      </c>
      <c r="G15" s="26">
        <v>7</v>
      </c>
      <c r="H15" s="12"/>
      <c r="I15" s="12">
        <f t="shared" si="0"/>
        <v>7</v>
      </c>
      <c r="J15" s="12">
        <v>5</v>
      </c>
      <c r="K15" s="17">
        <f t="shared" si="1"/>
        <v>5.7</v>
      </c>
      <c r="L15" s="15" t="str">
        <f t="shared" si="2"/>
        <v>C</v>
      </c>
      <c r="M15" s="18">
        <f t="shared" si="3"/>
        <v>2</v>
      </c>
      <c r="N15" s="9" t="str">
        <f t="shared" si="4"/>
        <v>TB</v>
      </c>
      <c r="O15" s="4" t="str">
        <f t="shared" si="5"/>
        <v>ĐẠT</v>
      </c>
    </row>
    <row r="16" spans="1:15" s="5" customFormat="1" ht="19.5" customHeight="1">
      <c r="A16" s="10">
        <v>7</v>
      </c>
      <c r="B16" s="22" t="s">
        <v>48</v>
      </c>
      <c r="C16" s="19" t="s">
        <v>16</v>
      </c>
      <c r="D16" s="20" t="s">
        <v>49</v>
      </c>
      <c r="E16" s="21">
        <v>35222</v>
      </c>
      <c r="F16" s="26">
        <v>0</v>
      </c>
      <c r="G16" s="26">
        <v>0</v>
      </c>
      <c r="H16" s="12"/>
      <c r="I16" s="12">
        <f t="shared" si="0"/>
        <v>0</v>
      </c>
      <c r="J16" s="12">
        <v>0</v>
      </c>
      <c r="K16" s="17">
        <f t="shared" si="1"/>
        <v>0</v>
      </c>
      <c r="L16" s="15" t="str">
        <f t="shared" si="2"/>
        <v>F</v>
      </c>
      <c r="M16" s="18">
        <f t="shared" si="3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19.5" customHeight="1">
      <c r="A17" s="10">
        <v>8</v>
      </c>
      <c r="B17" s="22" t="s">
        <v>50</v>
      </c>
      <c r="C17" s="19" t="s">
        <v>51</v>
      </c>
      <c r="D17" s="20" t="s">
        <v>52</v>
      </c>
      <c r="E17" s="21">
        <v>35107</v>
      </c>
      <c r="F17" s="26">
        <v>8</v>
      </c>
      <c r="G17" s="26">
        <v>6</v>
      </c>
      <c r="H17" s="12"/>
      <c r="I17" s="12">
        <f t="shared" si="0"/>
        <v>6</v>
      </c>
      <c r="J17" s="12">
        <v>7</v>
      </c>
      <c r="K17" s="17">
        <f t="shared" si="1"/>
        <v>6.9</v>
      </c>
      <c r="L17" s="15" t="str">
        <f t="shared" si="2"/>
        <v>C</v>
      </c>
      <c r="M17" s="18">
        <f t="shared" si="3"/>
        <v>2</v>
      </c>
      <c r="N17" s="9" t="str">
        <f t="shared" si="4"/>
        <v>TB</v>
      </c>
      <c r="O17" s="4" t="str">
        <f t="shared" si="5"/>
        <v>ĐẠT</v>
      </c>
    </row>
    <row r="18" spans="1:15" s="5" customFormat="1" ht="19.5" customHeight="1">
      <c r="A18" s="10">
        <v>9</v>
      </c>
      <c r="B18" s="22" t="s">
        <v>59</v>
      </c>
      <c r="C18" s="19" t="s">
        <v>60</v>
      </c>
      <c r="D18" s="20" t="s">
        <v>61</v>
      </c>
      <c r="E18" s="21">
        <v>35737</v>
      </c>
      <c r="F18" s="26">
        <v>7</v>
      </c>
      <c r="G18" s="26">
        <v>6</v>
      </c>
      <c r="H18" s="12"/>
      <c r="I18" s="12">
        <f t="shared" si="0"/>
        <v>6</v>
      </c>
      <c r="J18" s="12">
        <v>5</v>
      </c>
      <c r="K18" s="17">
        <f t="shared" si="1"/>
        <v>5.4</v>
      </c>
      <c r="L18" s="15" t="str">
        <f t="shared" si="2"/>
        <v>D</v>
      </c>
      <c r="M18" s="18">
        <f t="shared" si="3"/>
        <v>1</v>
      </c>
      <c r="N18" s="9" t="str">
        <f t="shared" si="4"/>
        <v>TB YẾU</v>
      </c>
      <c r="O18" s="4" t="str">
        <f t="shared" si="5"/>
        <v>ĐẠT</v>
      </c>
    </row>
    <row r="19" spans="2:14" ht="16.5">
      <c r="B19" s="3" t="s">
        <v>86</v>
      </c>
      <c r="K19" s="49"/>
      <c r="L19" s="49"/>
      <c r="M19" s="49"/>
      <c r="N19" s="49"/>
    </row>
    <row r="20" spans="2:14" ht="19.5" customHeight="1">
      <c r="B20" s="39" t="s">
        <v>80</v>
      </c>
      <c r="C20" s="39"/>
      <c r="D20" s="39"/>
      <c r="E20" s="39" t="s">
        <v>10</v>
      </c>
      <c r="F20" s="39"/>
      <c r="G20" s="39"/>
      <c r="H20" s="39" t="s">
        <v>11</v>
      </c>
      <c r="I20" s="39"/>
      <c r="J20" s="39"/>
      <c r="K20" s="36"/>
      <c r="L20" s="40" t="s">
        <v>90</v>
      </c>
      <c r="M20" s="40"/>
      <c r="N20" s="40"/>
    </row>
    <row r="21" ht="15.75">
      <c r="C21" s="2"/>
    </row>
    <row r="23" ht="12" customHeight="1"/>
    <row r="24" spans="2:14" ht="19.5" customHeight="1">
      <c r="B24" s="39" t="s">
        <v>81</v>
      </c>
      <c r="C24" s="39"/>
      <c r="D24" s="11"/>
      <c r="E24" s="39" t="s">
        <v>82</v>
      </c>
      <c r="F24" s="39"/>
      <c r="G24" s="39"/>
      <c r="H24" s="39" t="s">
        <v>91</v>
      </c>
      <c r="I24" s="39"/>
      <c r="J24" s="39"/>
      <c r="K24" s="11"/>
      <c r="L24" s="39" t="s">
        <v>92</v>
      </c>
      <c r="M24" s="39"/>
      <c r="N24" s="39"/>
    </row>
    <row r="25" ht="24.75" customHeight="1"/>
    <row r="28" ht="15.75">
      <c r="G28" s="38"/>
    </row>
  </sheetData>
  <sheetProtection/>
  <mergeCells count="26">
    <mergeCell ref="K19:N19"/>
    <mergeCell ref="H20:J20"/>
    <mergeCell ref="H24:J24"/>
    <mergeCell ref="B20:D20"/>
    <mergeCell ref="E20:G20"/>
    <mergeCell ref="L20:N20"/>
    <mergeCell ref="B24:C24"/>
    <mergeCell ref="E24:G24"/>
    <mergeCell ref="L24:N24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N5"/>
    <mergeCell ref="A1:D1"/>
    <mergeCell ref="E1:N1"/>
    <mergeCell ref="A2:D2"/>
    <mergeCell ref="E2:N2"/>
    <mergeCell ref="E3:N3"/>
    <mergeCell ref="E4:N4"/>
  </mergeCells>
  <printOptions/>
  <pageMargins left="0.39" right="0.19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85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66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67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19</v>
      </c>
      <c r="H8" s="46"/>
      <c r="I8" s="47"/>
      <c r="J8" s="43" t="s">
        <v>20</v>
      </c>
      <c r="K8" s="45" t="s">
        <v>9</v>
      </c>
      <c r="L8" s="46"/>
      <c r="M8" s="47"/>
      <c r="N8" s="51" t="s">
        <v>15</v>
      </c>
      <c r="O8" s="52"/>
    </row>
    <row r="9" spans="1:15" s="7" customFormat="1" ht="40.5" customHeight="1">
      <c r="A9" s="55"/>
      <c r="B9" s="55"/>
      <c r="C9" s="55"/>
      <c r="D9" s="55"/>
      <c r="E9" s="55"/>
      <c r="F9" s="44"/>
      <c r="G9" s="16" t="s">
        <v>72</v>
      </c>
      <c r="H9" s="13" t="s">
        <v>75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14">
        <v>7.5</v>
      </c>
      <c r="G10" s="14">
        <v>7</v>
      </c>
      <c r="H10" s="14">
        <v>7</v>
      </c>
      <c r="I10" s="12">
        <f>(H10*2.5+F10*1.5)/4</f>
        <v>7.1875</v>
      </c>
      <c r="J10" s="12">
        <v>3</v>
      </c>
      <c r="K10" s="17">
        <f>ROUND((J10*5+I10*4+F10)/10,1)</f>
        <v>5.1</v>
      </c>
      <c r="L10" s="15" t="str">
        <f>IF(K10&gt;=8.5,"A",IF(K10&gt;=7,"B",IF(K10&gt;=5.5,"C",IF(K10&gt;=4,"D",IF(AND(K10&lt;4,K10&gt;=0),"F",IF(AND(F10="",I10="",J10=""),"I",IF(OR(F10&lt;&gt;"",I10&lt;&gt;"",J10&lt;&gt;""),"X","R")))))))</f>
        <v>D</v>
      </c>
      <c r="M10" s="18">
        <f>IF(L10="A",4,IF(L10="B",3,IF(L10="C",2,IF(L10="D",1,0))))</f>
        <v>1</v>
      </c>
      <c r="N10" s="9" t="str">
        <f>IF(L10="A","GIỎI",IF(L10="B","KHÁ",IF(L10="C","TB",IF(L10="D","TB YẾU","KÉM"))))</f>
        <v>TB YẾU</v>
      </c>
      <c r="O10" s="4" t="str">
        <f>IF(OR(K10&lt;4,J10&lt;=2),"KHÔNG ĐẠT","ĐẠT")</f>
        <v>ĐẠT</v>
      </c>
    </row>
    <row r="11" spans="1:15" s="5" customFormat="1" ht="19.5" customHeight="1">
      <c r="A11" s="10">
        <v>2</v>
      </c>
      <c r="B11" s="22" t="s">
        <v>37</v>
      </c>
      <c r="C11" s="19" t="s">
        <v>38</v>
      </c>
      <c r="D11" s="20" t="s">
        <v>39</v>
      </c>
      <c r="E11" s="21">
        <v>35743</v>
      </c>
      <c r="F11" s="14">
        <v>8</v>
      </c>
      <c r="G11" s="14">
        <v>6.3</v>
      </c>
      <c r="H11" s="14">
        <v>5</v>
      </c>
      <c r="I11" s="12">
        <f>(H11*2.5+F11*1.5)/4</f>
        <v>6.125</v>
      </c>
      <c r="J11" s="12">
        <v>0</v>
      </c>
      <c r="K11" s="17">
        <f>ROUND((J11*5+I11*4+F11)/10,1)</f>
        <v>3.3</v>
      </c>
      <c r="L11" s="15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2:14" ht="16.5">
      <c r="B12" s="3" t="s">
        <v>87</v>
      </c>
      <c r="K12" s="49"/>
      <c r="L12" s="49"/>
      <c r="M12" s="49"/>
      <c r="N12" s="49"/>
    </row>
    <row r="13" spans="2:14" ht="19.5" customHeight="1">
      <c r="B13" s="39" t="s">
        <v>80</v>
      </c>
      <c r="C13" s="39"/>
      <c r="D13" s="39"/>
      <c r="E13" s="39" t="s">
        <v>10</v>
      </c>
      <c r="F13" s="39"/>
      <c r="G13" s="39"/>
      <c r="H13" s="39" t="s">
        <v>11</v>
      </c>
      <c r="I13" s="39"/>
      <c r="J13" s="39"/>
      <c r="K13" s="36"/>
      <c r="L13" s="40" t="s">
        <v>90</v>
      </c>
      <c r="M13" s="40"/>
      <c r="N13" s="40"/>
    </row>
    <row r="14" ht="15.75">
      <c r="C14" s="2"/>
    </row>
    <row r="17" spans="2:14" ht="30.75" customHeight="1">
      <c r="B17" s="39" t="s">
        <v>81</v>
      </c>
      <c r="C17" s="39"/>
      <c r="D17" s="11"/>
      <c r="E17" s="39" t="s">
        <v>82</v>
      </c>
      <c r="F17" s="39"/>
      <c r="G17" s="39"/>
      <c r="H17" s="39" t="s">
        <v>91</v>
      </c>
      <c r="I17" s="39"/>
      <c r="J17" s="39"/>
      <c r="K17" s="11"/>
      <c r="L17" s="11" t="s">
        <v>92</v>
      </c>
      <c r="M17" s="11"/>
      <c r="N17" s="11"/>
    </row>
    <row r="18" ht="24.75" customHeight="1"/>
  </sheetData>
  <sheetProtection/>
  <mergeCells count="25">
    <mergeCell ref="K12:N12"/>
    <mergeCell ref="H13:J13"/>
    <mergeCell ref="H17:J17"/>
    <mergeCell ref="B13:D13"/>
    <mergeCell ref="E13:G13"/>
    <mergeCell ref="L13:N13"/>
    <mergeCell ref="B17:C17"/>
    <mergeCell ref="E17:G17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N5"/>
    <mergeCell ref="A1:D1"/>
    <mergeCell ref="E1:N1"/>
    <mergeCell ref="A2:D2"/>
    <mergeCell ref="E2:N2"/>
    <mergeCell ref="E3:N3"/>
    <mergeCell ref="E4:N4"/>
  </mergeCells>
  <printOptions/>
  <pageMargins left="0.29" right="0.19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4.7109375" style="1" customWidth="1"/>
    <col min="4" max="4" width="7.421875" style="1" customWidth="1"/>
    <col min="5" max="5" width="11.28125" style="1" customWidth="1"/>
    <col min="6" max="6" width="12.0039062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7.7109375" style="1" customWidth="1"/>
    <col min="15" max="15" width="12.57421875" style="1" customWidth="1"/>
    <col min="16" max="16384" width="9.140625" style="1" customWidth="1"/>
  </cols>
  <sheetData>
    <row r="1" spans="1:14" ht="15.75">
      <c r="A1" s="41" t="s">
        <v>1</v>
      </c>
      <c r="B1" s="41"/>
      <c r="C1" s="41"/>
      <c r="D1" s="41"/>
      <c r="E1" s="39" t="s">
        <v>85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42" t="s">
        <v>2</v>
      </c>
      <c r="B2" s="42"/>
      <c r="C2" s="42"/>
      <c r="D2" s="42"/>
      <c r="E2" s="39" t="s">
        <v>62</v>
      </c>
      <c r="F2" s="39"/>
      <c r="G2" s="39"/>
      <c r="H2" s="39"/>
      <c r="I2" s="39"/>
      <c r="J2" s="39"/>
      <c r="K2" s="39"/>
      <c r="L2" s="39"/>
      <c r="M2" s="39"/>
      <c r="N2" s="39"/>
    </row>
    <row r="3" spans="5:14" ht="20.25" customHeight="1">
      <c r="E3" s="48" t="s">
        <v>24</v>
      </c>
      <c r="F3" s="48"/>
      <c r="G3" s="48"/>
      <c r="H3" s="48"/>
      <c r="I3" s="48"/>
      <c r="J3" s="48"/>
      <c r="K3" s="48"/>
      <c r="L3" s="48"/>
      <c r="M3" s="48"/>
      <c r="N3" s="48"/>
    </row>
    <row r="4" spans="5:14" ht="18.75" customHeight="1"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</row>
    <row r="5" spans="5:14" ht="18.75" customHeight="1">
      <c r="E5" s="50" t="s">
        <v>68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69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7" customFormat="1" ht="42" customHeight="1">
      <c r="A8" s="55" t="s">
        <v>0</v>
      </c>
      <c r="B8" s="55" t="s">
        <v>3</v>
      </c>
      <c r="C8" s="55" t="s">
        <v>4</v>
      </c>
      <c r="D8" s="55"/>
      <c r="E8" s="56" t="s">
        <v>5</v>
      </c>
      <c r="F8" s="43" t="s">
        <v>12</v>
      </c>
      <c r="G8" s="45" t="s">
        <v>73</v>
      </c>
      <c r="H8" s="46"/>
      <c r="I8" s="47"/>
      <c r="J8" s="43" t="s">
        <v>74</v>
      </c>
      <c r="K8" s="45" t="s">
        <v>9</v>
      </c>
      <c r="L8" s="46"/>
      <c r="M8" s="47"/>
      <c r="N8" s="51" t="s">
        <v>15</v>
      </c>
      <c r="O8" s="52"/>
    </row>
    <row r="9" spans="1:15" s="7" customFormat="1" ht="40.5" customHeight="1">
      <c r="A9" s="55"/>
      <c r="B9" s="55"/>
      <c r="C9" s="55"/>
      <c r="D9" s="55"/>
      <c r="E9" s="55"/>
      <c r="F9" s="44"/>
      <c r="G9" s="16" t="s">
        <v>72</v>
      </c>
      <c r="H9" s="13" t="s">
        <v>22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53"/>
      <c r="O9" s="54"/>
    </row>
    <row r="10" spans="1:15" s="5" customFormat="1" ht="19.5" customHeight="1">
      <c r="A10" s="10">
        <v>1</v>
      </c>
      <c r="B10" s="22" t="s">
        <v>26</v>
      </c>
      <c r="C10" s="19" t="s">
        <v>27</v>
      </c>
      <c r="D10" s="20" t="s">
        <v>28</v>
      </c>
      <c r="E10" s="21">
        <v>34417</v>
      </c>
      <c r="F10" s="23">
        <v>8</v>
      </c>
      <c r="G10" s="23">
        <v>7</v>
      </c>
      <c r="H10" s="12"/>
      <c r="I10" s="12">
        <f>G10</f>
        <v>7</v>
      </c>
      <c r="J10" s="12">
        <v>5.5</v>
      </c>
      <c r="K10" s="17">
        <f>ROUND((J10*6+I10*3+F10)/10,1)</f>
        <v>6.2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8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IF(OR(K10&lt;4,J10&lt;=2),"KHÔNG ĐẠT","ĐẠT")</f>
        <v>ĐẠT</v>
      </c>
    </row>
    <row r="11" spans="1:15" s="5" customFormat="1" ht="19.5" customHeight="1">
      <c r="A11" s="10">
        <v>2</v>
      </c>
      <c r="B11" s="22" t="s">
        <v>42</v>
      </c>
      <c r="C11" s="19" t="s">
        <v>43</v>
      </c>
      <c r="D11" s="20" t="s">
        <v>44</v>
      </c>
      <c r="E11" s="21">
        <v>35533</v>
      </c>
      <c r="F11" s="23">
        <v>6</v>
      </c>
      <c r="G11" s="23">
        <v>7</v>
      </c>
      <c r="H11" s="12"/>
      <c r="I11" s="12">
        <f>G11</f>
        <v>7</v>
      </c>
      <c r="J11" s="12"/>
      <c r="K11" s="17">
        <f>ROUND((J11*6+I11*3+F11)/10,1)</f>
        <v>2.7</v>
      </c>
      <c r="L11" s="15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2:14" ht="16.5">
      <c r="B12" s="3" t="s">
        <v>87</v>
      </c>
      <c r="K12" s="49"/>
      <c r="L12" s="49"/>
      <c r="M12" s="49"/>
      <c r="N12" s="49"/>
    </row>
    <row r="13" spans="2:14" ht="19.5" customHeight="1">
      <c r="B13" s="39" t="s">
        <v>80</v>
      </c>
      <c r="C13" s="39"/>
      <c r="D13" s="39"/>
      <c r="E13" s="39" t="s">
        <v>10</v>
      </c>
      <c r="F13" s="39"/>
      <c r="G13" s="39"/>
      <c r="H13" s="39" t="s">
        <v>11</v>
      </c>
      <c r="I13" s="39"/>
      <c r="J13" s="39"/>
      <c r="K13" s="36"/>
      <c r="L13" s="40" t="s">
        <v>90</v>
      </c>
      <c r="M13" s="40"/>
      <c r="N13" s="40"/>
    </row>
    <row r="14" ht="15.75">
      <c r="C14" s="2"/>
    </row>
    <row r="17" spans="2:14" ht="30.75" customHeight="1">
      <c r="B17" s="39" t="s">
        <v>81</v>
      </c>
      <c r="C17" s="39"/>
      <c r="D17" s="11"/>
      <c r="E17" s="39" t="s">
        <v>82</v>
      </c>
      <c r="F17" s="39"/>
      <c r="G17" s="39"/>
      <c r="H17" s="39" t="s">
        <v>91</v>
      </c>
      <c r="I17" s="39"/>
      <c r="J17" s="39"/>
      <c r="K17" s="11"/>
      <c r="L17" s="11" t="s">
        <v>92</v>
      </c>
      <c r="M17" s="11"/>
      <c r="N17" s="11"/>
    </row>
    <row r="18" ht="24.75" customHeight="1"/>
  </sheetData>
  <sheetProtection/>
  <mergeCells count="25">
    <mergeCell ref="K12:N12"/>
    <mergeCell ref="H13:J13"/>
    <mergeCell ref="H17:J17"/>
    <mergeCell ref="B13:D13"/>
    <mergeCell ref="E13:G13"/>
    <mergeCell ref="L13:N13"/>
    <mergeCell ref="B17:C17"/>
    <mergeCell ref="E17:G17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N5"/>
    <mergeCell ref="A1:D1"/>
    <mergeCell ref="E1:N1"/>
    <mergeCell ref="A2:D2"/>
    <mergeCell ref="E2:N2"/>
    <mergeCell ref="E3:N3"/>
    <mergeCell ref="E4:N4"/>
  </mergeCells>
  <printOptions/>
  <pageMargins left="0.7" right="0.28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2016-05-10T02:10:23Z</cp:lastPrinted>
  <dcterms:created xsi:type="dcterms:W3CDTF">2009-09-21T02:41:34Z</dcterms:created>
  <dcterms:modified xsi:type="dcterms:W3CDTF">2016-05-10T02:10:35Z</dcterms:modified>
  <cp:category/>
  <cp:version/>
  <cp:contentType/>
  <cp:contentStatus/>
</cp:coreProperties>
</file>