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8"/>
  </bookViews>
  <sheets>
    <sheet name="DLCMDCSVN" sheetId="1" r:id="rId1"/>
    <sheet name="LT điều khiển TDTT" sheetId="2" r:id="rId2"/>
    <sheet name="PPNCKH" sheetId="3" r:id="rId3"/>
    <sheet name="TA chuyen nganh" sheetId="4" r:id="rId4"/>
    <sheet name="Vatlieudien" sheetId="5" r:id="rId5"/>
    <sheet name="KT đo luong va TN" sheetId="6" r:id="rId6"/>
    <sheet name="VL ddien L2" sheetId="7" r:id="rId7"/>
    <sheet name="LTĐK TĐ L2" sheetId="8" r:id="rId8"/>
    <sheet name="KTĐL l2" sheetId="9" r:id="rId9"/>
  </sheets>
  <definedNames/>
  <calcPr fullCalcOnLoad="1"/>
</workbook>
</file>

<file path=xl/sharedStrings.xml><?xml version="1.0" encoding="utf-8"?>
<sst xmlns="http://schemas.openxmlformats.org/spreadsheetml/2006/main" count="517" uniqueCount="83">
  <si>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</si>
  <si>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</si>
  <si>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</si>
  <si>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</si>
  <si>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</si>
  <si>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</si>
  <si>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</si>
  <si>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</si>
  <si>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</si>
  <si>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</si>
  <si>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</si>
  <si>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</si>
  <si>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</si>
  <si>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</si>
  <si>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</si>
  <si>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</si>
  <si>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Hải</t>
  </si>
  <si>
    <t>Nhân</t>
  </si>
  <si>
    <t>ĐIỂM KIỂM TRA ĐỊNH KỲ (M2 - HS 2)</t>
  </si>
  <si>
    <t>ĐIỂM THI KẾT THÚC HỌC PHẦN (M3 - HS 7)</t>
  </si>
  <si>
    <t>NIÊN KHÓA: 2014 - 2019</t>
  </si>
  <si>
    <t>LỚP: KỸ THUẬT ĐIỆN K6</t>
  </si>
  <si>
    <t>14Q1031007</t>
  </si>
  <si>
    <t>Ngô Viết</t>
  </si>
  <si>
    <t>19.01.1996</t>
  </si>
  <si>
    <t>14Q1031008</t>
  </si>
  <si>
    <t>Nguyễn Hửu</t>
  </si>
  <si>
    <t>18.11.1996</t>
  </si>
  <si>
    <t>14Q1031023</t>
  </si>
  <si>
    <t>Đặng Văn</t>
  </si>
  <si>
    <t>Ngà</t>
  </si>
  <si>
    <t>28.12.1996</t>
  </si>
  <si>
    <t>14Q1031025</t>
  </si>
  <si>
    <t>Nguyễn Tri</t>
  </si>
  <si>
    <t>11.04.1996</t>
  </si>
  <si>
    <t>14Q1031027</t>
  </si>
  <si>
    <t>Nguyễn Hà</t>
  </si>
  <si>
    <t>Quang</t>
  </si>
  <si>
    <t>03.11.1992</t>
  </si>
  <si>
    <t>14Q1031031</t>
  </si>
  <si>
    <t>Đinh Tiến</t>
  </si>
  <si>
    <t>Sáng</t>
  </si>
  <si>
    <t>23.12.1996</t>
  </si>
  <si>
    <t>14Q1031037</t>
  </si>
  <si>
    <t>Võ Phúc</t>
  </si>
  <si>
    <t>Thịnh</t>
  </si>
  <si>
    <t>09.11.1993</t>
  </si>
  <si>
    <t>14Q1031042</t>
  </si>
  <si>
    <t>Lê Thuận</t>
  </si>
  <si>
    <t>Tưởng</t>
  </si>
  <si>
    <t>21.04.1996</t>
  </si>
  <si>
    <t>Danh sách này gồm có 13 sinh viên</t>
  </si>
  <si>
    <t>M 2.2</t>
  </si>
  <si>
    <t xml:space="preserve"> M 2.1</t>
  </si>
  <si>
    <t>Xác nhận của Phòng ĐT - KHCN</t>
  </si>
  <si>
    <t>ThS. Vũ Trung Kiên</t>
  </si>
  <si>
    <t>Học kỳ II - Năm học: 2015 - 2016</t>
  </si>
  <si>
    <t>HỌC PHẦN: Đường lối cách mạng của Đảng cộng sản Việt Nam              SỐ TÍN CHỈ: 3</t>
  </si>
  <si>
    <t>Giảng viên: ThS. Bùi Thị Cam</t>
  </si>
  <si>
    <t>Giảng viên: ThS. Huỳnh Thị Thuỳ Linh</t>
  </si>
  <si>
    <t>HỌC PHẦN: Phương pháp nghiên cứu khoa học                  SỐ TÍN CHỈ: 2</t>
  </si>
  <si>
    <t>Giảng viên: TS. Từ Thu Mai</t>
  </si>
  <si>
    <t>HỌC PHẦN: Tiếng anh chuyên ngành                SỐ TÍN CHỈ: 2</t>
  </si>
  <si>
    <t>HỌC PHẦN: Vật liệu điện               SỐ TÍN CHỈ: 2</t>
  </si>
  <si>
    <t>Giảng viên: ThS. Lê Thị Hạnh</t>
  </si>
  <si>
    <t>Người dò điểm</t>
  </si>
  <si>
    <t>Giảng viên: Hoàng Lê Hà</t>
  </si>
  <si>
    <t>HỌC PHẦN: Kỹ thuật đo lường và thí nghiệm              SỐ TÍN CHỈ: 3</t>
  </si>
  <si>
    <t>Giảng viên: ThS. Hồ Sỹ Cảnh</t>
  </si>
  <si>
    <t xml:space="preserve"> M 2.2</t>
  </si>
  <si>
    <t>Phan Thị Thoa</t>
  </si>
  <si>
    <t>Nguyễn Nữ Thanh Thảo</t>
  </si>
  <si>
    <t>Danh sách này gồm có 8 sinh viên</t>
  </si>
  <si>
    <t>Nguyễn Thị Thi</t>
  </si>
  <si>
    <t>HỌC PHẦN: Lý thuyết điều khiển tự động hệ tuyến tính                       SỐ TÍN CHỈ: 3</t>
  </si>
  <si>
    <t>ĐK</t>
  </si>
  <si>
    <t>Học kỳ II - Năm học: 2015 - 2016 (Lần 2)</t>
  </si>
  <si>
    <t>Danh sách này gồm có 2 sinh viên</t>
  </si>
  <si>
    <t>Danh sách này gồm có 3 sinh viên</t>
  </si>
  <si>
    <t>Hà Thị Ngọc Diệu</t>
  </si>
  <si>
    <t>Nguyễn Ngọc Thuỷ Tiên</t>
  </si>
  <si>
    <t>BẢNG GHI ĐIỂM LẦN 2</t>
  </si>
  <si>
    <t>Danh sách này gồm có 4 sinh viên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</si>
</sst>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49" fontId="46" fillId="32" borderId="10" xfId="0" applyNumberFormat="1" applyFont="1" applyFill="1" applyBorder="1" applyAlignment="1">
      <alignment/>
    </xf>
    <xf numFmtId="49" fontId="46" fillId="32" borderId="12" xfId="0" applyNumberFormat="1" applyFont="1" applyFill="1" applyBorder="1" applyAlignment="1">
      <alignment/>
    </xf>
    <xf numFmtId="49" fontId="46" fillId="32" borderId="13" xfId="0" applyNumberFormat="1" applyFont="1" applyFill="1" applyBorder="1" applyAlignment="1">
      <alignment/>
    </xf>
    <xf numFmtId="49" fontId="46" fillId="32" borderId="14" xfId="0" applyNumberFormat="1" applyFont="1" applyFill="1" applyBorder="1" applyAlignment="1">
      <alignment/>
    </xf>
    <xf numFmtId="49" fontId="46" fillId="32" borderId="15" xfId="0" applyNumberFormat="1" applyFont="1" applyFill="1" applyBorder="1" applyAlignment="1">
      <alignment/>
    </xf>
    <xf numFmtId="49" fontId="46" fillId="32" borderId="10" xfId="0" applyNumberFormat="1" applyFont="1" applyFill="1" applyBorder="1" applyAlignment="1">
      <alignment horizontal="center"/>
    </xf>
    <xf numFmtId="49" fontId="46" fillId="32" borderId="13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847725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838200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6" width="12.421875" style="1" customWidth="1"/>
    <col min="7" max="7" width="6.7109375" style="1" customWidth="1"/>
    <col min="8" max="8" width="6.281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56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57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58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1.5" customHeight="1">
      <c r="A9" s="38"/>
      <c r="B9" s="38"/>
      <c r="C9" s="38"/>
      <c r="D9" s="38"/>
      <c r="E9" s="38"/>
      <c r="F9" s="44"/>
      <c r="G9" s="16" t="s">
        <v>53</v>
      </c>
      <c r="H9" s="13" t="s">
        <v>52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9</v>
      </c>
      <c r="G10" s="12">
        <v>7</v>
      </c>
      <c r="H10" s="12"/>
      <c r="I10" s="12">
        <f>G10</f>
        <v>7</v>
      </c>
      <c r="J10" s="12">
        <v>7</v>
      </c>
      <c r="K10" s="25">
        <f aca="true" t="shared" si="0" ref="K10:K17">ROUND((J10*7+I10*2+F10)/10,1)</f>
        <v>7.2</v>
      </c>
      <c r="L10" s="15" t="str">
        <f aca="true" t="shared" si="1" ref="L10:L17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2" ref="M10:M17">IF(L10="A",4,IF(L10="B",3,IF(L10="C",2,IF(L10="D",1,0))))</f>
        <v>3</v>
      </c>
      <c r="N10" s="9" t="str">
        <f aca="true" t="shared" si="3" ref="N10:N17">IF(L10="A","GIỎI",IF(L10="B","KHÁ",IF(L10="C","TB",IF(L10="D","TB YẾU","KÉM"))))</f>
        <v>KHÁ</v>
      </c>
      <c r="O10" s="5" t="str">
        <f aca="true" t="shared" si="4" ref="O10:O17">IF(OR(K10&lt;4,J10&lt;=2),"KHÔNG ĐẠT","ĐẠT")</f>
        <v>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8</v>
      </c>
      <c r="G11" s="12">
        <v>8</v>
      </c>
      <c r="H11" s="12"/>
      <c r="I11" s="12">
        <f aca="true" t="shared" si="5" ref="I11:I17">G11</f>
        <v>8</v>
      </c>
      <c r="J11" s="12">
        <v>4</v>
      </c>
      <c r="K11" s="25">
        <f t="shared" si="0"/>
        <v>5.2</v>
      </c>
      <c r="L11" s="15" t="str">
        <f t="shared" si="1"/>
        <v>D</v>
      </c>
      <c r="M11" s="17">
        <f t="shared" si="2"/>
        <v>1</v>
      </c>
      <c r="N11" s="9" t="str">
        <f t="shared" si="3"/>
        <v>TB YẾU</v>
      </c>
      <c r="O11" s="5" t="str">
        <f t="shared" si="4"/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2">
        <v>9</v>
      </c>
      <c r="H12" s="12"/>
      <c r="I12" s="12">
        <f t="shared" si="5"/>
        <v>9</v>
      </c>
      <c r="J12" s="12">
        <v>9</v>
      </c>
      <c r="K12" s="25">
        <f t="shared" si="0"/>
        <v>9.1</v>
      </c>
      <c r="L12" s="15" t="str">
        <f t="shared" si="1"/>
        <v>A</v>
      </c>
      <c r="M12" s="17">
        <f t="shared" si="2"/>
        <v>4</v>
      </c>
      <c r="N12" s="9" t="str">
        <f t="shared" si="3"/>
        <v>GIỎI</v>
      </c>
      <c r="O12" s="5" t="str">
        <f t="shared" si="4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10</v>
      </c>
      <c r="G13" s="12">
        <v>7</v>
      </c>
      <c r="H13" s="12"/>
      <c r="I13" s="12">
        <f t="shared" si="5"/>
        <v>7</v>
      </c>
      <c r="J13" s="12">
        <v>4</v>
      </c>
      <c r="K13" s="25">
        <f t="shared" si="0"/>
        <v>5.2</v>
      </c>
      <c r="L13" s="15" t="str">
        <f t="shared" si="1"/>
        <v>D</v>
      </c>
      <c r="M13" s="17">
        <f t="shared" si="2"/>
        <v>1</v>
      </c>
      <c r="N13" s="9" t="str">
        <f t="shared" si="3"/>
        <v>TB YẾU</v>
      </c>
      <c r="O13" s="5" t="str">
        <f t="shared" si="4"/>
        <v>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7</v>
      </c>
      <c r="G14" s="12">
        <v>6</v>
      </c>
      <c r="H14" s="12"/>
      <c r="I14" s="12">
        <f t="shared" si="5"/>
        <v>6</v>
      </c>
      <c r="J14" s="12">
        <v>7</v>
      </c>
      <c r="K14" s="25">
        <f t="shared" si="0"/>
        <v>6.8</v>
      </c>
      <c r="L14" s="15" t="str">
        <f t="shared" si="1"/>
        <v>C</v>
      </c>
      <c r="M14" s="17">
        <f t="shared" si="2"/>
        <v>2</v>
      </c>
      <c r="N14" s="9" t="str">
        <f t="shared" si="3"/>
        <v>TB</v>
      </c>
      <c r="O14" s="5" t="str">
        <f t="shared" si="4"/>
        <v>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9</v>
      </c>
      <c r="G15" s="12">
        <v>8</v>
      </c>
      <c r="H15" s="12"/>
      <c r="I15" s="12">
        <f t="shared" si="5"/>
        <v>8</v>
      </c>
      <c r="J15" s="12">
        <v>7</v>
      </c>
      <c r="K15" s="25">
        <f t="shared" si="0"/>
        <v>7.4</v>
      </c>
      <c r="L15" s="15" t="str">
        <f t="shared" si="1"/>
        <v>B</v>
      </c>
      <c r="M15" s="17">
        <f t="shared" si="2"/>
        <v>3</v>
      </c>
      <c r="N15" s="9" t="str">
        <f t="shared" si="3"/>
        <v>KHÁ</v>
      </c>
      <c r="O15" s="5" t="str">
        <f t="shared" si="4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8</v>
      </c>
      <c r="G16" s="12">
        <v>7</v>
      </c>
      <c r="H16" s="12"/>
      <c r="I16" s="12">
        <f t="shared" si="5"/>
        <v>7</v>
      </c>
      <c r="J16" s="12">
        <v>4</v>
      </c>
      <c r="K16" s="25">
        <f t="shared" si="0"/>
        <v>5</v>
      </c>
      <c r="L16" s="15" t="str">
        <f t="shared" si="1"/>
        <v>D</v>
      </c>
      <c r="M16" s="17">
        <f t="shared" si="2"/>
        <v>1</v>
      </c>
      <c r="N16" s="9" t="str">
        <f t="shared" si="3"/>
        <v>TB YẾU</v>
      </c>
      <c r="O16" s="5" t="str">
        <f t="shared" si="4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10</v>
      </c>
      <c r="G17" s="12">
        <v>8</v>
      </c>
      <c r="H17" s="12"/>
      <c r="I17" s="12">
        <f t="shared" si="5"/>
        <v>8</v>
      </c>
      <c r="J17" s="12">
        <v>7</v>
      </c>
      <c r="K17" s="25">
        <f t="shared" si="0"/>
        <v>7.5</v>
      </c>
      <c r="L17" s="15" t="str">
        <f t="shared" si="1"/>
        <v>B</v>
      </c>
      <c r="M17" s="17">
        <f t="shared" si="2"/>
        <v>3</v>
      </c>
      <c r="N17" s="9" t="str">
        <f t="shared" si="3"/>
        <v>KHÁ</v>
      </c>
      <c r="O17" s="5" t="str">
        <f t="shared" si="4"/>
        <v>ĐẠT</v>
      </c>
    </row>
    <row r="18" spans="2:14" ht="16.5">
      <c r="B18" s="4" t="s">
        <v>51</v>
      </c>
      <c r="K18" s="32"/>
      <c r="L18" s="32"/>
      <c r="M18" s="32"/>
      <c r="N18" s="32"/>
    </row>
    <row r="19" spans="2:14" ht="19.5" customHeight="1">
      <c r="B19" s="27" t="s">
        <v>54</v>
      </c>
      <c r="C19" s="27"/>
      <c r="D19" s="27"/>
      <c r="E19" s="27" t="s">
        <v>10</v>
      </c>
      <c r="F19" s="27"/>
      <c r="G19" s="27"/>
      <c r="H19" s="27" t="s">
        <v>11</v>
      </c>
      <c r="I19" s="27"/>
      <c r="J19" s="27"/>
      <c r="K19" s="26"/>
      <c r="L19" s="28" t="s">
        <v>65</v>
      </c>
      <c r="M19" s="28"/>
      <c r="N19" s="28"/>
    </row>
    <row r="20" ht="15.75">
      <c r="C20" s="3"/>
    </row>
    <row r="23" spans="2:14" ht="30.75" customHeight="1">
      <c r="B23" s="27" t="s">
        <v>55</v>
      </c>
      <c r="C23" s="27"/>
      <c r="D23" s="11"/>
      <c r="E23" s="27" t="s">
        <v>70</v>
      </c>
      <c r="F23" s="27"/>
      <c r="G23" s="27"/>
      <c r="H23" s="27" t="s">
        <v>73</v>
      </c>
      <c r="I23" s="27"/>
      <c r="J23" s="27"/>
      <c r="K23" s="11"/>
      <c r="L23" s="11" t="s">
        <v>71</v>
      </c>
      <c r="M23" s="11"/>
      <c r="N23" s="11"/>
    </row>
    <row r="24" ht="24.75" customHeight="1"/>
  </sheetData>
  <sheetProtection/>
  <mergeCells count="25">
    <mergeCell ref="A8:A9"/>
    <mergeCell ref="B8:B9"/>
    <mergeCell ref="C8:D9"/>
    <mergeCell ref="E8:E9"/>
    <mergeCell ref="K8:M8"/>
    <mergeCell ref="F8:F9"/>
    <mergeCell ref="G8:I8"/>
    <mergeCell ref="J8:J9"/>
    <mergeCell ref="H19:J19"/>
    <mergeCell ref="E3:N3"/>
    <mergeCell ref="K18:N18"/>
    <mergeCell ref="E4:N4"/>
    <mergeCell ref="E5:N5"/>
    <mergeCell ref="E6:N6"/>
    <mergeCell ref="N8:O9"/>
    <mergeCell ref="B19:D19"/>
    <mergeCell ref="E19:G19"/>
    <mergeCell ref="L19:N19"/>
    <mergeCell ref="B23:C23"/>
    <mergeCell ref="E23:G23"/>
    <mergeCell ref="A1:D1"/>
    <mergeCell ref="E1:N1"/>
    <mergeCell ref="A2:D2"/>
    <mergeCell ref="E2:N2"/>
    <mergeCell ref="H23:J23"/>
  </mergeCells>
  <printOptions/>
  <pageMargins left="0.24" right="0.3" top="0.51" bottom="0.31" header="0.27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56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74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59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1.5" customHeight="1">
      <c r="A9" s="38"/>
      <c r="B9" s="38"/>
      <c r="C9" s="38"/>
      <c r="D9" s="38"/>
      <c r="E9" s="38"/>
      <c r="F9" s="44"/>
      <c r="G9" s="16" t="s">
        <v>53</v>
      </c>
      <c r="H9" s="13" t="s">
        <v>52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8</v>
      </c>
      <c r="G10" s="12">
        <v>8</v>
      </c>
      <c r="H10" s="12"/>
      <c r="I10" s="12">
        <f>G10</f>
        <v>8</v>
      </c>
      <c r="J10" s="12">
        <v>2</v>
      </c>
      <c r="K10" s="25">
        <f>ROUND((J10*7+I10*2+F10)/10,1)</f>
        <v>3.8</v>
      </c>
      <c r="L10" s="15" t="str">
        <f aca="true" t="shared" si="0" ref="L10:L17">IF(K10&gt;=8.5,"A",IF(K10&gt;=7,"B",IF(K10&gt;=5.5,"C",IF(K10&gt;=4,"D",IF(AND(K10&lt;4,K10&gt;=0),"F",IF(AND(F10="",I10="",J10=""),"I",IF(OR(F10&lt;&gt;"",I10&lt;&gt;"",J10&lt;&gt;""),"X","R")))))))</f>
        <v>F</v>
      </c>
      <c r="M10" s="17">
        <f aca="true" t="shared" si="1" ref="M10:M17">IF(L10="A",4,IF(L10="B",3,IF(L10="C",2,IF(L10="D",1,0))))</f>
        <v>0</v>
      </c>
      <c r="N10" s="9" t="str">
        <f aca="true" t="shared" si="2" ref="N10:N17">IF(L10="A","GIỎI",IF(L10="B","KHÁ",IF(L10="C","TB",IF(L10="D","TB YẾU","KÉM"))))</f>
        <v>KÉM</v>
      </c>
      <c r="O10" s="5" t="str">
        <f aca="true" t="shared" si="3" ref="O10:O17">IF(OR(K10&lt;4,J10&lt;=2),"KHÔNG ĐẠT","ĐẠT")</f>
        <v>KHÔNG 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8</v>
      </c>
      <c r="G11" s="12">
        <v>8</v>
      </c>
      <c r="H11" s="12"/>
      <c r="I11" s="12">
        <f aca="true" t="shared" si="4" ref="I11:I17">G11</f>
        <v>8</v>
      </c>
      <c r="J11" s="12">
        <v>2.5</v>
      </c>
      <c r="K11" s="25">
        <f aca="true" t="shared" si="5" ref="K11:K17">ROUND((J11*7+I11*2+F11)/10,1)</f>
        <v>4.2</v>
      </c>
      <c r="L11" s="15" t="str">
        <f t="shared" si="0"/>
        <v>D</v>
      </c>
      <c r="M11" s="17">
        <f t="shared" si="1"/>
        <v>1</v>
      </c>
      <c r="N11" s="9" t="str">
        <f t="shared" si="2"/>
        <v>TB YẾU</v>
      </c>
      <c r="O11" s="5" t="str">
        <f t="shared" si="3"/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2">
        <v>9</v>
      </c>
      <c r="H12" s="12"/>
      <c r="I12" s="12">
        <f t="shared" si="4"/>
        <v>9</v>
      </c>
      <c r="J12" s="12">
        <v>8.5</v>
      </c>
      <c r="K12" s="25">
        <f t="shared" si="5"/>
        <v>8.8</v>
      </c>
      <c r="L12" s="15" t="str">
        <f t="shared" si="0"/>
        <v>A</v>
      </c>
      <c r="M12" s="17">
        <f t="shared" si="1"/>
        <v>4</v>
      </c>
      <c r="N12" s="9" t="str">
        <f t="shared" si="2"/>
        <v>GIỎI</v>
      </c>
      <c r="O12" s="5" t="str">
        <f t="shared" si="3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9</v>
      </c>
      <c r="G13" s="12">
        <v>8</v>
      </c>
      <c r="H13" s="12"/>
      <c r="I13" s="12">
        <f t="shared" si="4"/>
        <v>8</v>
      </c>
      <c r="J13" s="12">
        <v>2</v>
      </c>
      <c r="K13" s="25">
        <f t="shared" si="5"/>
        <v>3.9</v>
      </c>
      <c r="L13" s="15" t="str">
        <f t="shared" si="0"/>
        <v>F</v>
      </c>
      <c r="M13" s="17">
        <f t="shared" si="1"/>
        <v>0</v>
      </c>
      <c r="N13" s="9" t="str">
        <f t="shared" si="2"/>
        <v>KÉM</v>
      </c>
      <c r="O13" s="5" t="str">
        <f t="shared" si="3"/>
        <v>KHÔNG 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7</v>
      </c>
      <c r="G14" s="12">
        <v>7</v>
      </c>
      <c r="H14" s="12"/>
      <c r="I14" s="12">
        <f t="shared" si="4"/>
        <v>7</v>
      </c>
      <c r="J14" s="12">
        <v>0</v>
      </c>
      <c r="K14" s="25">
        <f t="shared" si="5"/>
        <v>2.1</v>
      </c>
      <c r="L14" s="15" t="str">
        <f t="shared" si="0"/>
        <v>F</v>
      </c>
      <c r="M14" s="17">
        <f t="shared" si="1"/>
        <v>0</v>
      </c>
      <c r="N14" s="9" t="str">
        <f t="shared" si="2"/>
        <v>KÉM</v>
      </c>
      <c r="O14" s="5" t="str">
        <f t="shared" si="3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10</v>
      </c>
      <c r="G15" s="12">
        <v>8</v>
      </c>
      <c r="H15" s="12"/>
      <c r="I15" s="12">
        <f t="shared" si="4"/>
        <v>8</v>
      </c>
      <c r="J15" s="12">
        <v>2.5</v>
      </c>
      <c r="K15" s="25">
        <f t="shared" si="5"/>
        <v>4.4</v>
      </c>
      <c r="L15" s="15" t="str">
        <f t="shared" si="0"/>
        <v>D</v>
      </c>
      <c r="M15" s="17">
        <f t="shared" si="1"/>
        <v>1</v>
      </c>
      <c r="N15" s="9" t="str">
        <f t="shared" si="2"/>
        <v>TB YẾU</v>
      </c>
      <c r="O15" s="5" t="str">
        <f t="shared" si="3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8</v>
      </c>
      <c r="G16" s="12">
        <v>8</v>
      </c>
      <c r="H16" s="12"/>
      <c r="I16" s="12">
        <f t="shared" si="4"/>
        <v>8</v>
      </c>
      <c r="J16" s="12">
        <v>4</v>
      </c>
      <c r="K16" s="25">
        <f t="shared" si="5"/>
        <v>5.2</v>
      </c>
      <c r="L16" s="15" t="str">
        <f t="shared" si="0"/>
        <v>D</v>
      </c>
      <c r="M16" s="17">
        <f t="shared" si="1"/>
        <v>1</v>
      </c>
      <c r="N16" s="9" t="str">
        <f t="shared" si="2"/>
        <v>TB YẾU</v>
      </c>
      <c r="O16" s="5" t="str">
        <f t="shared" si="3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9</v>
      </c>
      <c r="G17" s="12">
        <v>8</v>
      </c>
      <c r="H17" s="12"/>
      <c r="I17" s="12">
        <f t="shared" si="4"/>
        <v>8</v>
      </c>
      <c r="J17" s="12">
        <v>3.8</v>
      </c>
      <c r="K17" s="25">
        <f t="shared" si="5"/>
        <v>5.2</v>
      </c>
      <c r="L17" s="15" t="str">
        <f t="shared" si="0"/>
        <v>D</v>
      </c>
      <c r="M17" s="17">
        <f t="shared" si="1"/>
        <v>1</v>
      </c>
      <c r="N17" s="9" t="str">
        <f t="shared" si="2"/>
        <v>TB YẾU</v>
      </c>
      <c r="O17" s="5" t="str">
        <f t="shared" si="3"/>
        <v>ĐẠT</v>
      </c>
    </row>
    <row r="18" spans="2:14" ht="16.5">
      <c r="B18" s="4" t="s">
        <v>72</v>
      </c>
      <c r="K18" s="32"/>
      <c r="L18" s="32"/>
      <c r="M18" s="32"/>
      <c r="N18" s="32"/>
    </row>
    <row r="19" spans="2:14" ht="19.5" customHeight="1">
      <c r="B19" s="27" t="s">
        <v>54</v>
      </c>
      <c r="C19" s="27"/>
      <c r="D19" s="27"/>
      <c r="E19" s="27" t="s">
        <v>10</v>
      </c>
      <c r="F19" s="27"/>
      <c r="G19" s="27"/>
      <c r="H19" s="27" t="s">
        <v>11</v>
      </c>
      <c r="I19" s="27"/>
      <c r="J19" s="27"/>
      <c r="K19" s="26"/>
      <c r="L19" s="28" t="s">
        <v>65</v>
      </c>
      <c r="M19" s="28"/>
      <c r="N19" s="28"/>
    </row>
    <row r="20" ht="15.75">
      <c r="C20" s="3"/>
    </row>
    <row r="23" spans="2:15" ht="30.75" customHeight="1">
      <c r="B23" s="27" t="s">
        <v>55</v>
      </c>
      <c r="C23" s="27"/>
      <c r="D23" s="11"/>
      <c r="E23" s="27" t="s">
        <v>70</v>
      </c>
      <c r="F23" s="27"/>
      <c r="G23" s="27"/>
      <c r="H23" s="27" t="s">
        <v>73</v>
      </c>
      <c r="I23" s="27"/>
      <c r="J23" s="27"/>
      <c r="K23" s="27" t="s">
        <v>71</v>
      </c>
      <c r="L23" s="27"/>
      <c r="M23" s="27"/>
      <c r="N23" s="27"/>
      <c r="O23" s="27"/>
    </row>
    <row r="24" ht="24.75" customHeight="1"/>
  </sheetData>
  <sheetProtection/>
  <mergeCells count="26">
    <mergeCell ref="A8:A9"/>
    <mergeCell ref="B8:B9"/>
    <mergeCell ref="C8:D9"/>
    <mergeCell ref="E8:E9"/>
    <mergeCell ref="J8:J9"/>
    <mergeCell ref="E5:N5"/>
    <mergeCell ref="F8:F9"/>
    <mergeCell ref="G8:I8"/>
    <mergeCell ref="E6:N6"/>
    <mergeCell ref="K8:M8"/>
    <mergeCell ref="A1:D1"/>
    <mergeCell ref="A2:D2"/>
    <mergeCell ref="E1:N1"/>
    <mergeCell ref="E2:N2"/>
    <mergeCell ref="E3:N3"/>
    <mergeCell ref="E4:N4"/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  <mergeCell ref="K23:O23"/>
  </mergeCells>
  <printOptions/>
  <pageMargins left="0.27" right="0.2" top="0.43" bottom="0.25" header="0.18" footer="0.2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7">
      <selection activeCell="J22" sqref="J22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56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60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61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1.5" customHeight="1">
      <c r="A9" s="38"/>
      <c r="B9" s="38"/>
      <c r="C9" s="38"/>
      <c r="D9" s="38"/>
      <c r="E9" s="38"/>
      <c r="F9" s="44"/>
      <c r="G9" s="16" t="s">
        <v>53</v>
      </c>
      <c r="H9" s="13" t="s">
        <v>52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8</v>
      </c>
      <c r="G10" s="12">
        <v>7</v>
      </c>
      <c r="H10" s="12"/>
      <c r="I10" s="12">
        <f>G10</f>
        <v>7</v>
      </c>
      <c r="J10" s="12">
        <v>6</v>
      </c>
      <c r="K10" s="25">
        <f aca="true" t="shared" si="0" ref="K10:K17">ROUND((J10*7+I10*2+F10)/10,1)</f>
        <v>6.4</v>
      </c>
      <c r="L10" s="15" t="str">
        <f aca="true" t="shared" si="1" ref="L10:L17">IF(K10&gt;=8.5,"A",IF(K10&gt;=7,"B",IF(K10&gt;=5.5,"C",IF(K10&gt;=4,"D",IF(AND(K10&lt;4,K10&gt;=0),"F",IF(AND(F10="",I10="",J10=""),"I",IF(OR(F10&lt;&gt;"",I10&lt;&gt;"",J10&lt;&gt;""),"X","R")))))))</f>
        <v>C</v>
      </c>
      <c r="M10" s="17">
        <f aca="true" t="shared" si="2" ref="M10:M17">IF(L10="A",4,IF(L10="B",3,IF(L10="C",2,IF(L10="D",1,0))))</f>
        <v>2</v>
      </c>
      <c r="N10" s="9" t="str">
        <f aca="true" t="shared" si="3" ref="N10:N17">IF(L10="A","GIỎI",IF(L10="B","KHÁ",IF(L10="C","TB",IF(L10="D","TB YẾU","KÉM"))))</f>
        <v>TB</v>
      </c>
      <c r="O10" s="5" t="str">
        <f aca="true" t="shared" si="4" ref="O10:O17">IF(OR(K10&lt;4,J10&lt;=2),"KHÔNG ĐẠT","ĐẠT")</f>
        <v>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8</v>
      </c>
      <c r="G11" s="12">
        <v>8</v>
      </c>
      <c r="H11" s="12"/>
      <c r="I11" s="12">
        <f aca="true" t="shared" si="5" ref="I11:I17">G11</f>
        <v>8</v>
      </c>
      <c r="J11" s="12">
        <v>8.5</v>
      </c>
      <c r="K11" s="25">
        <f t="shared" si="0"/>
        <v>8.4</v>
      </c>
      <c r="L11" s="15" t="str">
        <f t="shared" si="1"/>
        <v>B</v>
      </c>
      <c r="M11" s="17">
        <f t="shared" si="2"/>
        <v>3</v>
      </c>
      <c r="N11" s="9" t="str">
        <f t="shared" si="3"/>
        <v>KHÁ</v>
      </c>
      <c r="O11" s="5" t="str">
        <f t="shared" si="4"/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9</v>
      </c>
      <c r="G12" s="12">
        <v>9</v>
      </c>
      <c r="H12" s="12"/>
      <c r="I12" s="12">
        <f t="shared" si="5"/>
        <v>9</v>
      </c>
      <c r="J12" s="12">
        <v>9</v>
      </c>
      <c r="K12" s="25">
        <f t="shared" si="0"/>
        <v>9</v>
      </c>
      <c r="L12" s="15" t="str">
        <f t="shared" si="1"/>
        <v>A</v>
      </c>
      <c r="M12" s="17">
        <f t="shared" si="2"/>
        <v>4</v>
      </c>
      <c r="N12" s="9" t="str">
        <f t="shared" si="3"/>
        <v>GIỎI</v>
      </c>
      <c r="O12" s="5" t="str">
        <f t="shared" si="4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8</v>
      </c>
      <c r="G13" s="12">
        <v>8</v>
      </c>
      <c r="H13" s="12"/>
      <c r="I13" s="12">
        <f t="shared" si="5"/>
        <v>8</v>
      </c>
      <c r="J13" s="12">
        <v>6</v>
      </c>
      <c r="K13" s="25">
        <f t="shared" si="0"/>
        <v>6.6</v>
      </c>
      <c r="L13" s="15" t="str">
        <f t="shared" si="1"/>
        <v>C</v>
      </c>
      <c r="M13" s="17">
        <f t="shared" si="2"/>
        <v>2</v>
      </c>
      <c r="N13" s="9" t="str">
        <f t="shared" si="3"/>
        <v>TB</v>
      </c>
      <c r="O13" s="5" t="str">
        <f t="shared" si="4"/>
        <v>ĐẠT</v>
      </c>
    </row>
    <row r="14" spans="1:16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0</v>
      </c>
      <c r="G14" s="12">
        <v>0</v>
      </c>
      <c r="H14" s="12"/>
      <c r="I14" s="12">
        <f t="shared" si="5"/>
        <v>0</v>
      </c>
      <c r="J14" s="12">
        <v>0</v>
      </c>
      <c r="K14" s="25">
        <f t="shared" si="0"/>
        <v>0</v>
      </c>
      <c r="L14" s="15" t="str">
        <f t="shared" si="1"/>
        <v>F</v>
      </c>
      <c r="M14" s="17">
        <f t="shared" si="2"/>
        <v>0</v>
      </c>
      <c r="N14" s="9" t="str">
        <f t="shared" si="3"/>
        <v>KÉM</v>
      </c>
      <c r="O14" s="5" t="str">
        <f t="shared" si="4"/>
        <v>KHÔNG ĐẠT</v>
      </c>
      <c r="P14" s="2" t="s">
        <v>75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8</v>
      </c>
      <c r="G15" s="12">
        <v>8</v>
      </c>
      <c r="H15" s="12"/>
      <c r="I15" s="12">
        <f t="shared" si="5"/>
        <v>8</v>
      </c>
      <c r="J15" s="12">
        <v>8</v>
      </c>
      <c r="K15" s="25">
        <f>ROUND((J15*7+I15*2+F15)/10,1)</f>
        <v>8</v>
      </c>
      <c r="L15" s="15" t="str">
        <f t="shared" si="1"/>
        <v>B</v>
      </c>
      <c r="M15" s="17">
        <f t="shared" si="2"/>
        <v>3</v>
      </c>
      <c r="N15" s="9" t="str">
        <f t="shared" si="3"/>
        <v>KHÁ</v>
      </c>
      <c r="O15" s="5" t="str">
        <f t="shared" si="4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8</v>
      </c>
      <c r="G16" s="12">
        <v>7</v>
      </c>
      <c r="H16" s="12"/>
      <c r="I16" s="12">
        <f t="shared" si="5"/>
        <v>7</v>
      </c>
      <c r="J16" s="12">
        <v>7.5</v>
      </c>
      <c r="K16" s="25">
        <f t="shared" si="0"/>
        <v>7.5</v>
      </c>
      <c r="L16" s="15" t="str">
        <f t="shared" si="1"/>
        <v>B</v>
      </c>
      <c r="M16" s="17">
        <f t="shared" si="2"/>
        <v>3</v>
      </c>
      <c r="N16" s="9" t="str">
        <f t="shared" si="3"/>
        <v>KHÁ</v>
      </c>
      <c r="O16" s="5" t="str">
        <f t="shared" si="4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8</v>
      </c>
      <c r="G17" s="12">
        <v>8</v>
      </c>
      <c r="H17" s="12"/>
      <c r="I17" s="12">
        <f t="shared" si="5"/>
        <v>8</v>
      </c>
      <c r="J17" s="12">
        <v>8</v>
      </c>
      <c r="K17" s="25">
        <f t="shared" si="0"/>
        <v>8</v>
      </c>
      <c r="L17" s="15" t="str">
        <f t="shared" si="1"/>
        <v>B</v>
      </c>
      <c r="M17" s="17">
        <f t="shared" si="2"/>
        <v>3</v>
      </c>
      <c r="N17" s="9" t="str">
        <f t="shared" si="3"/>
        <v>KHÁ</v>
      </c>
      <c r="O17" s="5" t="str">
        <f t="shared" si="4"/>
        <v>ĐẠT</v>
      </c>
    </row>
    <row r="18" spans="2:14" ht="16.5">
      <c r="B18" s="4" t="s">
        <v>72</v>
      </c>
      <c r="K18" s="32"/>
      <c r="L18" s="32"/>
      <c r="M18" s="32"/>
      <c r="N18" s="32"/>
    </row>
    <row r="19" spans="2:14" ht="19.5" customHeight="1">
      <c r="B19" s="27" t="s">
        <v>54</v>
      </c>
      <c r="C19" s="27"/>
      <c r="D19" s="27"/>
      <c r="E19" s="27" t="s">
        <v>10</v>
      </c>
      <c r="F19" s="27"/>
      <c r="G19" s="27"/>
      <c r="H19" s="27" t="s">
        <v>11</v>
      </c>
      <c r="I19" s="27"/>
      <c r="J19" s="27"/>
      <c r="K19" s="26"/>
      <c r="L19" s="28" t="s">
        <v>65</v>
      </c>
      <c r="M19" s="28"/>
      <c r="N19" s="28"/>
    </row>
    <row r="20" ht="15.75">
      <c r="C20" s="3"/>
    </row>
    <row r="23" spans="2:14" ht="30.75" customHeight="1">
      <c r="B23" s="27" t="s">
        <v>55</v>
      </c>
      <c r="C23" s="27"/>
      <c r="D23" s="11"/>
      <c r="E23" s="27" t="s">
        <v>70</v>
      </c>
      <c r="F23" s="27"/>
      <c r="G23" s="27"/>
      <c r="H23" s="27" t="s">
        <v>73</v>
      </c>
      <c r="I23" s="27"/>
      <c r="J23" s="27"/>
      <c r="K23" s="11"/>
      <c r="L23" s="11" t="s">
        <v>71</v>
      </c>
      <c r="M23" s="11"/>
      <c r="N23" s="11"/>
    </row>
    <row r="24" ht="24.75" customHeight="1"/>
  </sheetData>
  <sheetProtection/>
  <mergeCells count="25">
    <mergeCell ref="E3:N3"/>
    <mergeCell ref="F8:F9"/>
    <mergeCell ref="G8:I8"/>
    <mergeCell ref="C8:D9"/>
    <mergeCell ref="E8:E9"/>
    <mergeCell ref="J8:J9"/>
    <mergeCell ref="A1:D1"/>
    <mergeCell ref="E1:N1"/>
    <mergeCell ref="A2:D2"/>
    <mergeCell ref="E2:N2"/>
    <mergeCell ref="K8:M8"/>
    <mergeCell ref="A8:A9"/>
    <mergeCell ref="B8:B9"/>
    <mergeCell ref="E4:N4"/>
    <mergeCell ref="E5:N5"/>
    <mergeCell ref="E6:N6"/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</mergeCells>
  <printOptions/>
  <pageMargins left="0.48" right="0.42" top="0.49" bottom="0.31" header="0.18" footer="0.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7">
      <selection activeCell="K12" sqref="K12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00390625" style="1" customWidth="1"/>
    <col min="4" max="4" width="6.8515625" style="1" customWidth="1"/>
    <col min="5" max="5" width="11.421875" style="1" customWidth="1"/>
    <col min="6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56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62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66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1.5" customHeight="1">
      <c r="A9" s="38"/>
      <c r="B9" s="38"/>
      <c r="C9" s="38"/>
      <c r="D9" s="38"/>
      <c r="E9" s="38"/>
      <c r="F9" s="44"/>
      <c r="G9" s="16" t="s">
        <v>53</v>
      </c>
      <c r="H9" s="13" t="s">
        <v>52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9</v>
      </c>
      <c r="G10" s="12">
        <v>8.5</v>
      </c>
      <c r="H10" s="12"/>
      <c r="I10" s="12">
        <f>G10</f>
        <v>8.5</v>
      </c>
      <c r="J10" s="12">
        <v>8</v>
      </c>
      <c r="K10" s="25">
        <f aca="true" t="shared" si="0" ref="K10:K17">ROUND((J10*7+I10*2+F10)/10,1)</f>
        <v>8.2</v>
      </c>
      <c r="L10" s="15" t="str">
        <f aca="true" t="shared" si="1" ref="L10:L17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2" ref="M10:M17">IF(L10="A",4,IF(L10="B",3,IF(L10="C",2,IF(L10="D",1,0))))</f>
        <v>3</v>
      </c>
      <c r="N10" s="9" t="str">
        <f aca="true" t="shared" si="3" ref="N10:N17">IF(L10="A","GIỎI",IF(L10="B","KHÁ",IF(L10="C","TB",IF(L10="D","TB YẾU","KÉM"))))</f>
        <v>KHÁ</v>
      </c>
      <c r="O10" s="5" t="str">
        <f aca="true" t="shared" si="4" ref="O10:O17">IF(OR(K10&lt;4,J10&lt;=2),"KHÔNG ĐẠT","ĐẠT")</f>
        <v>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10</v>
      </c>
      <c r="G11" s="12">
        <v>8.5</v>
      </c>
      <c r="H11" s="12"/>
      <c r="I11" s="12">
        <f aca="true" t="shared" si="5" ref="I11:I17">G11</f>
        <v>8.5</v>
      </c>
      <c r="J11" s="12">
        <v>8</v>
      </c>
      <c r="K11" s="25">
        <f t="shared" si="0"/>
        <v>8.3</v>
      </c>
      <c r="L11" s="15" t="str">
        <f t="shared" si="1"/>
        <v>B</v>
      </c>
      <c r="M11" s="17">
        <f t="shared" si="2"/>
        <v>3</v>
      </c>
      <c r="N11" s="9" t="str">
        <f t="shared" si="3"/>
        <v>KHÁ</v>
      </c>
      <c r="O11" s="5" t="str">
        <f t="shared" si="4"/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2">
        <v>10</v>
      </c>
      <c r="H12" s="12"/>
      <c r="I12" s="12">
        <f t="shared" si="5"/>
        <v>10</v>
      </c>
      <c r="J12" s="12">
        <v>9</v>
      </c>
      <c r="K12" s="25">
        <f t="shared" si="0"/>
        <v>9.3</v>
      </c>
      <c r="L12" s="15" t="str">
        <f t="shared" si="1"/>
        <v>A</v>
      </c>
      <c r="M12" s="17">
        <f t="shared" si="2"/>
        <v>4</v>
      </c>
      <c r="N12" s="9" t="str">
        <f t="shared" si="3"/>
        <v>GIỎI</v>
      </c>
      <c r="O12" s="5" t="str">
        <f t="shared" si="4"/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10</v>
      </c>
      <c r="G13" s="12">
        <v>7.5</v>
      </c>
      <c r="H13" s="12"/>
      <c r="I13" s="12">
        <f t="shared" si="5"/>
        <v>7.5</v>
      </c>
      <c r="J13" s="12">
        <v>8</v>
      </c>
      <c r="K13" s="25">
        <f t="shared" si="0"/>
        <v>8.1</v>
      </c>
      <c r="L13" s="15" t="str">
        <f t="shared" si="1"/>
        <v>B</v>
      </c>
      <c r="M13" s="17">
        <f t="shared" si="2"/>
        <v>3</v>
      </c>
      <c r="N13" s="9" t="str">
        <f t="shared" si="3"/>
        <v>KHÁ</v>
      </c>
      <c r="O13" s="5" t="str">
        <f t="shared" si="4"/>
        <v>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8</v>
      </c>
      <c r="G14" s="12">
        <v>9</v>
      </c>
      <c r="H14" s="12"/>
      <c r="I14" s="12">
        <f t="shared" si="5"/>
        <v>9</v>
      </c>
      <c r="J14" s="12">
        <v>8.5</v>
      </c>
      <c r="K14" s="25">
        <f t="shared" si="0"/>
        <v>8.6</v>
      </c>
      <c r="L14" s="15" t="str">
        <f t="shared" si="1"/>
        <v>A</v>
      </c>
      <c r="M14" s="17">
        <f t="shared" si="2"/>
        <v>4</v>
      </c>
      <c r="N14" s="9" t="str">
        <f t="shared" si="3"/>
        <v>GIỎI</v>
      </c>
      <c r="O14" s="5" t="str">
        <f t="shared" si="4"/>
        <v>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10</v>
      </c>
      <c r="G15" s="12">
        <v>9.5</v>
      </c>
      <c r="H15" s="12"/>
      <c r="I15" s="12">
        <f t="shared" si="5"/>
        <v>9.5</v>
      </c>
      <c r="J15" s="12">
        <v>7.5</v>
      </c>
      <c r="K15" s="25">
        <f t="shared" si="0"/>
        <v>8.2</v>
      </c>
      <c r="L15" s="15" t="str">
        <f t="shared" si="1"/>
        <v>B</v>
      </c>
      <c r="M15" s="17">
        <f t="shared" si="2"/>
        <v>3</v>
      </c>
      <c r="N15" s="9" t="str">
        <f t="shared" si="3"/>
        <v>KHÁ</v>
      </c>
      <c r="O15" s="5" t="str">
        <f t="shared" si="4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10</v>
      </c>
      <c r="G16" s="12">
        <v>8.5</v>
      </c>
      <c r="H16" s="12"/>
      <c r="I16" s="12">
        <f t="shared" si="5"/>
        <v>8.5</v>
      </c>
      <c r="J16" s="12">
        <v>8</v>
      </c>
      <c r="K16" s="25">
        <f t="shared" si="0"/>
        <v>8.3</v>
      </c>
      <c r="L16" s="15" t="str">
        <f t="shared" si="1"/>
        <v>B</v>
      </c>
      <c r="M16" s="17">
        <f t="shared" si="2"/>
        <v>3</v>
      </c>
      <c r="N16" s="9" t="str">
        <f t="shared" si="3"/>
        <v>KHÁ</v>
      </c>
      <c r="O16" s="5" t="str">
        <f t="shared" si="4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10</v>
      </c>
      <c r="G17" s="12">
        <v>8.5</v>
      </c>
      <c r="H17" s="12"/>
      <c r="I17" s="12">
        <f t="shared" si="5"/>
        <v>8.5</v>
      </c>
      <c r="J17" s="12">
        <v>8</v>
      </c>
      <c r="K17" s="25">
        <f t="shared" si="0"/>
        <v>8.3</v>
      </c>
      <c r="L17" s="15" t="str">
        <f t="shared" si="1"/>
        <v>B</v>
      </c>
      <c r="M17" s="17">
        <f t="shared" si="2"/>
        <v>3</v>
      </c>
      <c r="N17" s="9" t="str">
        <f t="shared" si="3"/>
        <v>KHÁ</v>
      </c>
      <c r="O17" s="5" t="str">
        <f t="shared" si="4"/>
        <v>ĐẠT</v>
      </c>
    </row>
    <row r="18" spans="2:14" ht="16.5">
      <c r="B18" s="4" t="s">
        <v>72</v>
      </c>
      <c r="K18" s="32"/>
      <c r="L18" s="32"/>
      <c r="M18" s="32"/>
      <c r="N18" s="32"/>
    </row>
    <row r="19" spans="2:14" ht="19.5" customHeight="1">
      <c r="B19" s="27" t="s">
        <v>54</v>
      </c>
      <c r="C19" s="27"/>
      <c r="D19" s="27"/>
      <c r="E19" s="27" t="s">
        <v>10</v>
      </c>
      <c r="F19" s="27"/>
      <c r="G19" s="27"/>
      <c r="H19" s="27" t="s">
        <v>11</v>
      </c>
      <c r="I19" s="27"/>
      <c r="J19" s="27"/>
      <c r="K19" s="26"/>
      <c r="L19" s="28" t="s">
        <v>65</v>
      </c>
      <c r="M19" s="28"/>
      <c r="N19" s="28"/>
    </row>
    <row r="20" ht="15.75">
      <c r="C20" s="3"/>
    </row>
    <row r="23" spans="2:14" ht="30.75" customHeight="1">
      <c r="B23" s="27" t="s">
        <v>55</v>
      </c>
      <c r="C23" s="27"/>
      <c r="D23" s="11"/>
      <c r="E23" s="27" t="s">
        <v>70</v>
      </c>
      <c r="F23" s="27"/>
      <c r="G23" s="27"/>
      <c r="H23" s="27" t="s">
        <v>73</v>
      </c>
      <c r="I23" s="27"/>
      <c r="J23" s="27"/>
      <c r="K23" s="11"/>
      <c r="L23" s="11" t="s">
        <v>71</v>
      </c>
      <c r="M23" s="11"/>
      <c r="N23" s="11"/>
    </row>
    <row r="24" ht="24.75" customHeight="1"/>
  </sheetData>
  <sheetProtection/>
  <mergeCells count="25">
    <mergeCell ref="K18:N18"/>
    <mergeCell ref="H19:J19"/>
    <mergeCell ref="H23:J23"/>
    <mergeCell ref="B19:D19"/>
    <mergeCell ref="E19:G19"/>
    <mergeCell ref="L19:N19"/>
    <mergeCell ref="B23:C23"/>
    <mergeCell ref="E23:G23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5:N5"/>
    <mergeCell ref="A1:D1"/>
    <mergeCell ref="E1:N1"/>
    <mergeCell ref="A2:D2"/>
    <mergeCell ref="E2:N2"/>
    <mergeCell ref="E3:N3"/>
    <mergeCell ref="E4:N4"/>
  </mergeCells>
  <printOptions/>
  <pageMargins left="0.21" right="0.16" top="0.52" bottom="0.24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6" width="12.421875" style="1" customWidth="1"/>
    <col min="7" max="7" width="6.7109375" style="1" customWidth="1"/>
    <col min="8" max="8" width="8.710937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56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63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64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8.25" customHeight="1">
      <c r="A9" s="38"/>
      <c r="B9" s="38"/>
      <c r="C9" s="38"/>
      <c r="D9" s="38"/>
      <c r="E9" s="38"/>
      <c r="F9" s="44"/>
      <c r="G9" s="16" t="s">
        <v>53</v>
      </c>
      <c r="H9" s="13" t="s">
        <v>52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9</v>
      </c>
      <c r="G10" s="12">
        <v>8</v>
      </c>
      <c r="H10" s="12">
        <v>9</v>
      </c>
      <c r="I10" s="12">
        <f>(H10+G10)/2</f>
        <v>8.5</v>
      </c>
      <c r="J10" s="12">
        <v>0</v>
      </c>
      <c r="K10" s="25">
        <f aca="true" t="shared" si="0" ref="K10:K17">ROUND((J10*7+I10*2+F10)/10,1)</f>
        <v>2.6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7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5" t="str">
        <f>IF(OR(K10&lt;4,J10&lt;=2),"KHÔNG ĐẠT","ĐẠT")</f>
        <v>KHÔNG 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9</v>
      </c>
      <c r="G11" s="12">
        <v>7</v>
      </c>
      <c r="H11" s="12">
        <v>8</v>
      </c>
      <c r="I11" s="12">
        <f aca="true" t="shared" si="1" ref="I11:I17">(H11+G11)/2</f>
        <v>7.5</v>
      </c>
      <c r="J11" s="12">
        <v>6.5</v>
      </c>
      <c r="K11" s="25">
        <f t="shared" si="0"/>
        <v>7</v>
      </c>
      <c r="L11" s="15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5" t="str">
        <f>IF(OR(K11&lt;4,J11&lt;=2),"KHÔNG ĐẠT","ĐẠT")</f>
        <v>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2">
        <v>10</v>
      </c>
      <c r="H12" s="12">
        <v>10</v>
      </c>
      <c r="I12" s="12">
        <f t="shared" si="1"/>
        <v>10</v>
      </c>
      <c r="J12" s="12">
        <v>10</v>
      </c>
      <c r="K12" s="25">
        <f t="shared" si="0"/>
        <v>10</v>
      </c>
      <c r="L12" s="15" t="str">
        <f aca="true" t="shared" si="2" ref="L12:L17">IF(K12&gt;=8.5,"A",IF(K12&gt;=7,"B",IF(K12&gt;=5.5,"C",IF(K12&gt;=4,"D",IF(AND(K12&lt;4,K12&gt;=0),"F",IF(AND(F12="",I12="",J12=""),"I",IF(OR(F12&lt;&gt;"",I12&lt;&gt;"",J12&lt;&gt;""),"X","R")))))))</f>
        <v>A</v>
      </c>
      <c r="M12" s="17">
        <f aca="true" t="shared" si="3" ref="M12:M17">IF(L12="A",4,IF(L12="B",3,IF(L12="C",2,IF(L12="D",1,0))))</f>
        <v>4</v>
      </c>
      <c r="N12" s="9" t="str">
        <f aca="true" t="shared" si="4" ref="N12:N17">IF(L12="A","GIỎI",IF(L12="B","KHÁ",IF(L12="C","TB",IF(L12="D","TB YẾU","KÉM"))))</f>
        <v>GIỎI</v>
      </c>
      <c r="O12" s="5" t="str">
        <f aca="true" t="shared" si="5" ref="O12:O17">IF(OR(K12&lt;4,J12&lt;=2),"KHÔNG ĐẠT","ĐẠT")</f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9</v>
      </c>
      <c r="G13" s="12">
        <v>8</v>
      </c>
      <c r="H13" s="12">
        <v>9</v>
      </c>
      <c r="I13" s="12">
        <f t="shared" si="1"/>
        <v>8.5</v>
      </c>
      <c r="J13" s="12">
        <v>6</v>
      </c>
      <c r="K13" s="25">
        <f t="shared" si="0"/>
        <v>6.8</v>
      </c>
      <c r="L13" s="15" t="str">
        <f t="shared" si="2"/>
        <v>C</v>
      </c>
      <c r="M13" s="17">
        <f t="shared" si="3"/>
        <v>2</v>
      </c>
      <c r="N13" s="9" t="str">
        <f t="shared" si="4"/>
        <v>TB</v>
      </c>
      <c r="O13" s="5" t="str">
        <f t="shared" si="5"/>
        <v>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7</v>
      </c>
      <c r="G14" s="12">
        <v>6</v>
      </c>
      <c r="H14" s="12">
        <v>7</v>
      </c>
      <c r="I14" s="12">
        <f t="shared" si="1"/>
        <v>6.5</v>
      </c>
      <c r="J14" s="12">
        <v>0.5</v>
      </c>
      <c r="K14" s="25">
        <f t="shared" si="0"/>
        <v>2.4</v>
      </c>
      <c r="L14" s="15" t="str">
        <f t="shared" si="2"/>
        <v>F</v>
      </c>
      <c r="M14" s="17">
        <f t="shared" si="3"/>
        <v>0</v>
      </c>
      <c r="N14" s="9" t="str">
        <f t="shared" si="4"/>
        <v>KÉM</v>
      </c>
      <c r="O14" s="5" t="str">
        <f t="shared" si="5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9</v>
      </c>
      <c r="G15" s="12">
        <v>8</v>
      </c>
      <c r="H15" s="12">
        <v>7</v>
      </c>
      <c r="I15" s="12">
        <f t="shared" si="1"/>
        <v>7.5</v>
      </c>
      <c r="J15" s="12">
        <v>6</v>
      </c>
      <c r="K15" s="25">
        <f t="shared" si="0"/>
        <v>6.6</v>
      </c>
      <c r="L15" s="15" t="str">
        <f t="shared" si="2"/>
        <v>C</v>
      </c>
      <c r="M15" s="17">
        <f t="shared" si="3"/>
        <v>2</v>
      </c>
      <c r="N15" s="9" t="str">
        <f t="shared" si="4"/>
        <v>TB</v>
      </c>
      <c r="O15" s="5" t="str">
        <f t="shared" si="5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9</v>
      </c>
      <c r="G16" s="12">
        <v>8</v>
      </c>
      <c r="H16" s="12">
        <v>8</v>
      </c>
      <c r="I16" s="12">
        <f t="shared" si="1"/>
        <v>8</v>
      </c>
      <c r="J16" s="12">
        <v>7</v>
      </c>
      <c r="K16" s="25">
        <f t="shared" si="0"/>
        <v>7.4</v>
      </c>
      <c r="L16" s="15" t="str">
        <f t="shared" si="2"/>
        <v>B</v>
      </c>
      <c r="M16" s="17">
        <f t="shared" si="3"/>
        <v>3</v>
      </c>
      <c r="N16" s="9" t="str">
        <f t="shared" si="4"/>
        <v>KHÁ</v>
      </c>
      <c r="O16" s="5" t="str">
        <f t="shared" si="5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9</v>
      </c>
      <c r="G17" s="12">
        <v>9.5</v>
      </c>
      <c r="H17" s="12">
        <v>8</v>
      </c>
      <c r="I17" s="12">
        <f t="shared" si="1"/>
        <v>8.75</v>
      </c>
      <c r="J17" s="12">
        <v>7.5</v>
      </c>
      <c r="K17" s="25">
        <f t="shared" si="0"/>
        <v>7.9</v>
      </c>
      <c r="L17" s="15" t="str">
        <f t="shared" si="2"/>
        <v>B</v>
      </c>
      <c r="M17" s="17">
        <f t="shared" si="3"/>
        <v>3</v>
      </c>
      <c r="N17" s="9" t="str">
        <f t="shared" si="4"/>
        <v>KHÁ</v>
      </c>
      <c r="O17" s="5" t="str">
        <f t="shared" si="5"/>
        <v>ĐẠT</v>
      </c>
    </row>
    <row r="18" spans="2:14" ht="16.5">
      <c r="B18" s="4" t="s">
        <v>72</v>
      </c>
      <c r="K18" s="32"/>
      <c r="L18" s="32"/>
      <c r="M18" s="32"/>
      <c r="N18" s="32"/>
    </row>
    <row r="19" spans="2:14" ht="19.5" customHeight="1">
      <c r="B19" s="27" t="s">
        <v>54</v>
      </c>
      <c r="C19" s="27"/>
      <c r="D19" s="27"/>
      <c r="E19" s="27" t="s">
        <v>10</v>
      </c>
      <c r="F19" s="27"/>
      <c r="G19" s="27"/>
      <c r="H19" s="27" t="s">
        <v>11</v>
      </c>
      <c r="I19" s="27"/>
      <c r="J19" s="27"/>
      <c r="K19" s="26"/>
      <c r="L19" s="28" t="s">
        <v>65</v>
      </c>
      <c r="M19" s="28"/>
      <c r="N19" s="28"/>
    </row>
    <row r="20" ht="15.75">
      <c r="C20" s="3"/>
    </row>
    <row r="23" spans="2:15" ht="30.75" customHeight="1">
      <c r="B23" s="27" t="s">
        <v>55</v>
      </c>
      <c r="C23" s="27"/>
      <c r="D23" s="11"/>
      <c r="E23" s="27" t="s">
        <v>70</v>
      </c>
      <c r="F23" s="27"/>
      <c r="G23" s="27"/>
      <c r="H23" s="27" t="s">
        <v>73</v>
      </c>
      <c r="I23" s="27"/>
      <c r="J23" s="27"/>
      <c r="K23" s="27" t="s">
        <v>71</v>
      </c>
      <c r="L23" s="27"/>
      <c r="M23" s="27"/>
      <c r="N23" s="27"/>
      <c r="O23" s="27"/>
    </row>
  </sheetData>
  <sheetProtection/>
  <mergeCells count="26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3:C23"/>
    <mergeCell ref="E23:G23"/>
    <mergeCell ref="H23:J23"/>
    <mergeCell ref="N8:O9"/>
    <mergeCell ref="K18:N18"/>
    <mergeCell ref="H19:J19"/>
    <mergeCell ref="B19:D19"/>
    <mergeCell ref="E19:G19"/>
    <mergeCell ref="L19:N19"/>
    <mergeCell ref="K23:O23"/>
  </mergeCells>
  <printOptions/>
  <pageMargins left="0.2" right="0.47" top="0.45" bottom="0.53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421875" style="1" customWidth="1"/>
    <col min="4" max="4" width="7.140625" style="1" customWidth="1"/>
    <col min="5" max="6" width="12.421875" style="1" customWidth="1"/>
    <col min="7" max="7" width="6.7109375" style="1" customWidth="1"/>
    <col min="8" max="8" width="6.42187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56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67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68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8.25" customHeight="1">
      <c r="A9" s="38"/>
      <c r="B9" s="38"/>
      <c r="C9" s="38"/>
      <c r="D9" s="38"/>
      <c r="E9" s="38"/>
      <c r="F9" s="44"/>
      <c r="G9" s="16" t="s">
        <v>53</v>
      </c>
      <c r="H9" s="13" t="s">
        <v>69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10</v>
      </c>
      <c r="G10" s="14">
        <v>8</v>
      </c>
      <c r="H10" s="12"/>
      <c r="I10" s="12">
        <f>G10</f>
        <v>8</v>
      </c>
      <c r="J10" s="12">
        <v>0</v>
      </c>
      <c r="K10" s="25">
        <f aca="true" t="shared" si="0" ref="K10:K17">ROUND((J10*7+I10*2+F10)/10,1)</f>
        <v>2.6</v>
      </c>
      <c r="L10" s="15" t="str">
        <f aca="true" t="shared" si="1" ref="L10:L15">IF(K10&gt;=8.5,"A",IF(K10&gt;=7,"B",IF(K10&gt;=5.5,"C",IF(K10&gt;=4,"D",IF(AND(K10&lt;4,K10&gt;=0),"F",IF(AND(F10="",I10="",J10=""),"I",IF(OR(F10&lt;&gt;"",I10&lt;&gt;"",J10&lt;&gt;""),"X","R")))))))</f>
        <v>F</v>
      </c>
      <c r="M10" s="17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5" t="str">
        <f>IF(OR(K10&lt;4,J10&lt;=2),"KHÔNG ĐẠT","ĐẠT")</f>
        <v>KHÔNG 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9</v>
      </c>
      <c r="G11" s="14">
        <v>8</v>
      </c>
      <c r="H11" s="12"/>
      <c r="I11" s="12">
        <f aca="true" t="shared" si="2" ref="I11:I17">G11</f>
        <v>8</v>
      </c>
      <c r="J11" s="12">
        <v>0</v>
      </c>
      <c r="K11" s="25">
        <f t="shared" si="0"/>
        <v>2.5</v>
      </c>
      <c r="L11" s="15" t="str">
        <f t="shared" si="1"/>
        <v>F</v>
      </c>
      <c r="M11" s="17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5" t="str">
        <f>IF(OR(K11&lt;4,J11&lt;=2),"KHÔNG ĐẠT","ĐẠT")</f>
        <v>KHÔNG ĐẠT</v>
      </c>
    </row>
    <row r="12" spans="1:15" s="2" customFormat="1" ht="21.75" customHeight="1">
      <c r="A12" s="10">
        <v>3</v>
      </c>
      <c r="B12" s="18" t="s">
        <v>28</v>
      </c>
      <c r="C12" s="19" t="s">
        <v>29</v>
      </c>
      <c r="D12" s="20" t="s">
        <v>30</v>
      </c>
      <c r="E12" s="23" t="s">
        <v>31</v>
      </c>
      <c r="F12" s="14">
        <v>10</v>
      </c>
      <c r="G12" s="14">
        <v>9</v>
      </c>
      <c r="H12" s="12"/>
      <c r="I12" s="12">
        <f t="shared" si="2"/>
        <v>9</v>
      </c>
      <c r="J12" s="12">
        <v>7.5</v>
      </c>
      <c r="K12" s="25">
        <f t="shared" si="0"/>
        <v>8.1</v>
      </c>
      <c r="L12" s="15" t="str">
        <f t="shared" si="1"/>
        <v>B</v>
      </c>
      <c r="M12" s="17">
        <f aca="true" t="shared" si="3" ref="M12:M17">IF(L12="A",4,IF(L12="B",3,IF(L12="C",2,IF(L12="D",1,0))))</f>
        <v>3</v>
      </c>
      <c r="N12" s="9" t="str">
        <f aca="true" t="shared" si="4" ref="N12:N17">IF(L12="A","GIỎI",IF(L12="B","KHÁ",IF(L12="C","TB",IF(L12="D","TB YẾU","KÉM"))))</f>
        <v>KHÁ</v>
      </c>
      <c r="O12" s="5" t="str">
        <f aca="true" t="shared" si="5" ref="O12:O17">IF(OR(K12&lt;4,J12&lt;=2),"KHÔNG ĐẠT","ĐẠT")</f>
        <v>ĐẠT</v>
      </c>
    </row>
    <row r="13" spans="1:15" s="2" customFormat="1" ht="21.75" customHeight="1">
      <c r="A13" s="10">
        <v>4</v>
      </c>
      <c r="B13" s="18" t="s">
        <v>32</v>
      </c>
      <c r="C13" s="19" t="s">
        <v>33</v>
      </c>
      <c r="D13" s="20" t="s">
        <v>17</v>
      </c>
      <c r="E13" s="23" t="s">
        <v>34</v>
      </c>
      <c r="F13" s="14">
        <v>10</v>
      </c>
      <c r="G13" s="14">
        <v>0</v>
      </c>
      <c r="H13" s="12"/>
      <c r="I13" s="12">
        <f t="shared" si="2"/>
        <v>0</v>
      </c>
      <c r="J13" s="12">
        <v>0</v>
      </c>
      <c r="K13" s="25">
        <f t="shared" si="0"/>
        <v>1</v>
      </c>
      <c r="L13" s="15" t="str">
        <f t="shared" si="1"/>
        <v>F</v>
      </c>
      <c r="M13" s="17">
        <f t="shared" si="3"/>
        <v>0</v>
      </c>
      <c r="N13" s="9" t="str">
        <f t="shared" si="4"/>
        <v>KÉM</v>
      </c>
      <c r="O13" s="5" t="str">
        <f t="shared" si="5"/>
        <v>KHÔNG ĐẠT</v>
      </c>
    </row>
    <row r="14" spans="1:15" s="2" customFormat="1" ht="21.75" customHeight="1">
      <c r="A14" s="10">
        <v>5</v>
      </c>
      <c r="B14" s="18" t="s">
        <v>35</v>
      </c>
      <c r="C14" s="19" t="s">
        <v>36</v>
      </c>
      <c r="D14" s="20" t="s">
        <v>37</v>
      </c>
      <c r="E14" s="23" t="s">
        <v>38</v>
      </c>
      <c r="F14" s="14">
        <v>7</v>
      </c>
      <c r="G14" s="14">
        <v>0</v>
      </c>
      <c r="H14" s="12"/>
      <c r="I14" s="12">
        <f t="shared" si="2"/>
        <v>0</v>
      </c>
      <c r="J14" s="12">
        <v>0</v>
      </c>
      <c r="K14" s="25">
        <f t="shared" si="0"/>
        <v>0.7</v>
      </c>
      <c r="L14" s="15" t="str">
        <f t="shared" si="1"/>
        <v>F</v>
      </c>
      <c r="M14" s="17">
        <f t="shared" si="3"/>
        <v>0</v>
      </c>
      <c r="N14" s="9" t="str">
        <f t="shared" si="4"/>
        <v>KÉM</v>
      </c>
      <c r="O14" s="5" t="str">
        <f t="shared" si="5"/>
        <v>KHÔNG ĐẠT</v>
      </c>
    </row>
    <row r="15" spans="1:15" s="2" customFormat="1" ht="21.75" customHeight="1">
      <c r="A15" s="10">
        <v>6</v>
      </c>
      <c r="B15" s="18" t="s">
        <v>39</v>
      </c>
      <c r="C15" s="19" t="s">
        <v>40</v>
      </c>
      <c r="D15" s="20" t="s">
        <v>41</v>
      </c>
      <c r="E15" s="23" t="s">
        <v>42</v>
      </c>
      <c r="F15" s="14">
        <v>10</v>
      </c>
      <c r="G15" s="14">
        <v>9</v>
      </c>
      <c r="H15" s="12"/>
      <c r="I15" s="12">
        <f t="shared" si="2"/>
        <v>9</v>
      </c>
      <c r="J15" s="12">
        <v>6.5</v>
      </c>
      <c r="K15" s="25">
        <f t="shared" si="0"/>
        <v>7.4</v>
      </c>
      <c r="L15" s="15" t="str">
        <f t="shared" si="1"/>
        <v>B</v>
      </c>
      <c r="M15" s="17">
        <f t="shared" si="3"/>
        <v>3</v>
      </c>
      <c r="N15" s="9" t="str">
        <f t="shared" si="4"/>
        <v>KHÁ</v>
      </c>
      <c r="O15" s="5" t="str">
        <f t="shared" si="5"/>
        <v>ĐẠT</v>
      </c>
    </row>
    <row r="16" spans="1:15" s="2" customFormat="1" ht="21.75" customHeight="1">
      <c r="A16" s="10">
        <v>7</v>
      </c>
      <c r="B16" s="18" t="s">
        <v>43</v>
      </c>
      <c r="C16" s="21" t="s">
        <v>44</v>
      </c>
      <c r="D16" s="22" t="s">
        <v>45</v>
      </c>
      <c r="E16" s="23" t="s">
        <v>46</v>
      </c>
      <c r="F16" s="14">
        <v>10</v>
      </c>
      <c r="G16" s="14">
        <v>8</v>
      </c>
      <c r="H16" s="12"/>
      <c r="I16" s="12">
        <f t="shared" si="2"/>
        <v>8</v>
      </c>
      <c r="J16" s="12">
        <v>4.5</v>
      </c>
      <c r="K16" s="25">
        <f t="shared" si="0"/>
        <v>5.8</v>
      </c>
      <c r="L16" s="15" t="str">
        <f>IF(K16&gt;=8.5,"A",IF(K16&gt;=7,"B",IF(K16&gt;=5.5,"C",IF(K16&gt;=4,"D",IF(AND(K16&lt;4,K16&gt;=0),"F",IF(AND(F17="",I16="",J16=""),"I",IF(OR(F17&lt;&gt;"",I16&lt;&gt;"",J16&lt;&gt;""),"X","R")))))))</f>
        <v>C</v>
      </c>
      <c r="M16" s="17">
        <f t="shared" si="3"/>
        <v>2</v>
      </c>
      <c r="N16" s="9" t="str">
        <f t="shared" si="4"/>
        <v>TB</v>
      </c>
      <c r="O16" s="5" t="str">
        <f t="shared" si="5"/>
        <v>ĐẠT</v>
      </c>
    </row>
    <row r="17" spans="1:15" s="2" customFormat="1" ht="21.75" customHeight="1">
      <c r="A17" s="10">
        <v>8</v>
      </c>
      <c r="B17" s="19" t="s">
        <v>47</v>
      </c>
      <c r="C17" s="19" t="s">
        <v>48</v>
      </c>
      <c r="D17" s="20" t="s">
        <v>49</v>
      </c>
      <c r="E17" s="24" t="s">
        <v>50</v>
      </c>
      <c r="F17" s="14">
        <v>10</v>
      </c>
      <c r="G17" s="14">
        <v>8</v>
      </c>
      <c r="H17" s="12"/>
      <c r="I17" s="12">
        <f t="shared" si="2"/>
        <v>8</v>
      </c>
      <c r="J17" s="12">
        <v>8.5</v>
      </c>
      <c r="K17" s="25">
        <f t="shared" si="0"/>
        <v>8.6</v>
      </c>
      <c r="L17" s="15" t="str">
        <f>IF(K17&gt;=8.5,"A",IF(K17&gt;=7,"B",IF(K17&gt;=5.5,"C",IF(K17&gt;=4,"D",IF(AND(K17&lt;4,K17&gt;=0),"F",IF(AND(#REF!="",I17="",J17=""),"I",IF(OR(#REF!&lt;&gt;"",I17&lt;&gt;"",J17&lt;&gt;""),"X","R")))))))</f>
        <v>A</v>
      </c>
      <c r="M17" s="17">
        <f t="shared" si="3"/>
        <v>4</v>
      </c>
      <c r="N17" s="9" t="str">
        <f t="shared" si="4"/>
        <v>GIỎI</v>
      </c>
      <c r="O17" s="5" t="str">
        <f t="shared" si="5"/>
        <v>ĐẠT</v>
      </c>
    </row>
    <row r="18" spans="2:14" ht="16.5">
      <c r="B18" s="4" t="s">
        <v>72</v>
      </c>
      <c r="K18" s="32"/>
      <c r="L18" s="32"/>
      <c r="M18" s="32"/>
      <c r="N18" s="32"/>
    </row>
    <row r="19" spans="2:14" ht="19.5" customHeight="1">
      <c r="B19" s="27" t="s">
        <v>54</v>
      </c>
      <c r="C19" s="27"/>
      <c r="D19" s="27"/>
      <c r="E19" s="27" t="s">
        <v>10</v>
      </c>
      <c r="F19" s="27"/>
      <c r="G19" s="27"/>
      <c r="H19" s="27" t="s">
        <v>11</v>
      </c>
      <c r="I19" s="27"/>
      <c r="J19" s="27"/>
      <c r="K19" s="26"/>
      <c r="L19" s="28" t="s">
        <v>65</v>
      </c>
      <c r="M19" s="28"/>
      <c r="N19" s="28"/>
    </row>
    <row r="20" ht="15.75">
      <c r="C20" s="3"/>
    </row>
    <row r="23" spans="2:14" ht="30.75" customHeight="1">
      <c r="B23" s="27" t="s">
        <v>55</v>
      </c>
      <c r="C23" s="27"/>
      <c r="D23" s="11"/>
      <c r="E23" s="27" t="s">
        <v>70</v>
      </c>
      <c r="F23" s="27"/>
      <c r="G23" s="27"/>
      <c r="H23" s="27" t="s">
        <v>73</v>
      </c>
      <c r="I23" s="27"/>
      <c r="J23" s="27"/>
      <c r="K23" s="11"/>
      <c r="L23" s="11" t="s">
        <v>71</v>
      </c>
      <c r="M23" s="11"/>
      <c r="N23" s="11"/>
    </row>
  </sheetData>
  <sheetProtection/>
  <mergeCells count="25">
    <mergeCell ref="B23:C23"/>
    <mergeCell ref="E23:G23"/>
    <mergeCell ref="H23:J23"/>
    <mergeCell ref="N8:O9"/>
    <mergeCell ref="K18:N18"/>
    <mergeCell ref="B19:D19"/>
    <mergeCell ref="E19:G19"/>
    <mergeCell ref="H19:J19"/>
    <mergeCell ref="L19:N19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6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O17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4.57421875" style="1" bestFit="1" customWidth="1"/>
    <col min="2" max="3" width="12.7109375" style="1" customWidth="1"/>
    <col min="4" max="4" width="7.140625" style="1" customWidth="1"/>
    <col min="5" max="6" width="12.421875" style="1" customWidth="1"/>
    <col min="7" max="7" width="6.7109375" style="1" customWidth="1"/>
    <col min="8" max="8" width="7.0039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6.00390625" style="1" customWidth="1"/>
    <col min="15" max="15" width="13.42187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76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63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64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8.25" customHeight="1">
      <c r="A9" s="38"/>
      <c r="B9" s="38"/>
      <c r="C9" s="38"/>
      <c r="D9" s="38"/>
      <c r="E9" s="38"/>
      <c r="F9" s="44"/>
      <c r="G9" s="16" t="s">
        <v>53</v>
      </c>
      <c r="H9" s="13" t="s">
        <v>52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9</v>
      </c>
      <c r="G10" s="12">
        <v>8</v>
      </c>
      <c r="H10" s="12">
        <v>9</v>
      </c>
      <c r="I10" s="12">
        <f>(H10+G10)/2</f>
        <v>8.5</v>
      </c>
      <c r="J10" s="12">
        <v>5</v>
      </c>
      <c r="K10" s="25">
        <f>ROUND((J10*7+I10*2+F10)/10,1)</f>
        <v>6.1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7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1:15" s="2" customFormat="1" ht="21.75" customHeight="1">
      <c r="A11" s="10">
        <v>2</v>
      </c>
      <c r="B11" s="18" t="s">
        <v>35</v>
      </c>
      <c r="C11" s="19" t="s">
        <v>36</v>
      </c>
      <c r="D11" s="20" t="s">
        <v>37</v>
      </c>
      <c r="E11" s="23" t="s">
        <v>38</v>
      </c>
      <c r="F11" s="14">
        <v>7</v>
      </c>
      <c r="G11" s="12">
        <v>6</v>
      </c>
      <c r="H11" s="12">
        <v>7</v>
      </c>
      <c r="I11" s="12">
        <f>(H11+G11)/2</f>
        <v>6.5</v>
      </c>
      <c r="J11" s="12">
        <v>6</v>
      </c>
      <c r="K11" s="25">
        <f>ROUND((J11*7+I11*2+F11)/10,1)</f>
        <v>6.2</v>
      </c>
      <c r="L11" s="15" t="str">
        <f>IF(K11&gt;=8.5,"A",IF(K11&gt;=7,"B",IF(K11&gt;=5.5,"C",IF(K11&gt;=4,"D",IF(AND(K11&lt;4,K11&gt;=0),"F",IF(AND(F11="",I11="",J11=""),"I",IF(OR(F11&lt;&gt;"",I11&lt;&gt;"",J11&lt;&gt;""),"X","R")))))))</f>
        <v>C</v>
      </c>
      <c r="M11" s="17">
        <f>IF(L11="A",4,IF(L11="B",3,IF(L11="C",2,IF(L11="D",1,0))))</f>
        <v>2</v>
      </c>
      <c r="N11" s="9" t="str">
        <f>IF(L11="A","GIỎI",IF(L11="B","KHÁ",IF(L11="C","TB",IF(L11="D","TB YẾU","KÉM"))))</f>
        <v>TB</v>
      </c>
      <c r="O11" s="5" t="str">
        <f>IF(OR(K11&lt;4,J11&lt;=2),"KHÔNG ĐẠT","ĐẠT")</f>
        <v>ĐẠT</v>
      </c>
    </row>
    <row r="12" spans="2:14" ht="16.5">
      <c r="B12" s="4" t="s">
        <v>77</v>
      </c>
      <c r="K12" s="32"/>
      <c r="L12" s="32"/>
      <c r="M12" s="32"/>
      <c r="N12" s="32"/>
    </row>
    <row r="13" spans="2:14" ht="19.5" customHeight="1">
      <c r="B13" s="27" t="s">
        <v>54</v>
      </c>
      <c r="C13" s="27"/>
      <c r="D13" s="27"/>
      <c r="E13" s="27" t="s">
        <v>10</v>
      </c>
      <c r="F13" s="27"/>
      <c r="G13" s="27"/>
      <c r="H13" s="27" t="s">
        <v>11</v>
      </c>
      <c r="I13" s="27"/>
      <c r="J13" s="27"/>
      <c r="K13" s="26"/>
      <c r="L13" s="28" t="s">
        <v>65</v>
      </c>
      <c r="M13" s="28"/>
      <c r="N13" s="28"/>
    </row>
    <row r="14" ht="15.75">
      <c r="C14" s="3"/>
    </row>
    <row r="17" spans="2:15" ht="30.75" customHeight="1">
      <c r="B17" s="27" t="s">
        <v>55</v>
      </c>
      <c r="C17" s="27"/>
      <c r="D17" s="11"/>
      <c r="E17" s="27" t="s">
        <v>79</v>
      </c>
      <c r="F17" s="27"/>
      <c r="G17" s="27"/>
      <c r="H17" s="27" t="s">
        <v>73</v>
      </c>
      <c r="I17" s="27"/>
      <c r="J17" s="27"/>
      <c r="K17" s="27" t="s">
        <v>80</v>
      </c>
      <c r="L17" s="27"/>
      <c r="M17" s="27"/>
      <c r="N17" s="27"/>
      <c r="O17" s="27"/>
    </row>
  </sheetData>
  <sheetProtection/>
  <mergeCells count="26">
    <mergeCell ref="B17:C17"/>
    <mergeCell ref="E17:G17"/>
    <mergeCell ref="H17:J17"/>
    <mergeCell ref="K17:O17"/>
    <mergeCell ref="N8:O9"/>
    <mergeCell ref="K12:N12"/>
    <mergeCell ref="B13:D13"/>
    <mergeCell ref="E13:G13"/>
    <mergeCell ref="H13:J13"/>
    <mergeCell ref="L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" right="0.2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PageLayoutView="0" workbookViewId="0" topLeftCell="A4">
      <selection activeCell="A14" sqref="A14:IV18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76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74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59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1.5" customHeight="1">
      <c r="A9" s="38"/>
      <c r="B9" s="38"/>
      <c r="C9" s="38"/>
      <c r="D9" s="38"/>
      <c r="E9" s="38"/>
      <c r="F9" s="44"/>
      <c r="G9" s="16" t="s">
        <v>53</v>
      </c>
      <c r="H9" s="13" t="s">
        <v>52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8</v>
      </c>
      <c r="G10" s="12">
        <v>8</v>
      </c>
      <c r="H10" s="12"/>
      <c r="I10" s="12">
        <f>G10</f>
        <v>8</v>
      </c>
      <c r="J10" s="12">
        <v>2.5</v>
      </c>
      <c r="K10" s="25">
        <f>ROUND((J10*7+I10*2+F10)/10,1)</f>
        <v>4.2</v>
      </c>
      <c r="L10" s="15" t="str">
        <f>IF(K10&gt;=8.5,"A",IF(K10&gt;=7,"B",IF(K10&gt;=5.5,"C",IF(K10&gt;=4,"D",IF(AND(K10&lt;4,K10&gt;=0),"F",IF(AND(F10="",I10="",J10=""),"I",IF(OR(F10&lt;&gt;"",I10&lt;&gt;"",J10&lt;&gt;""),"X","R")))))))</f>
        <v>D</v>
      </c>
      <c r="M10" s="17">
        <f>IF(L10="A",4,IF(L10="B",3,IF(L10="C",2,IF(L10="D",1,0))))</f>
        <v>1</v>
      </c>
      <c r="N10" s="9" t="str">
        <f>IF(L10="A","GIỎI",IF(L10="B","KHÁ",IF(L10="C","TB",IF(L10="D","TB YẾU","KÉM"))))</f>
        <v>TB YẾU</v>
      </c>
      <c r="O10" s="5" t="str">
        <f>IF(OR(K10&lt;4,J10&lt;=2),"KHÔNG ĐẠT","ĐẠT")</f>
        <v>ĐẠT</v>
      </c>
    </row>
    <row r="11" spans="1:15" s="2" customFormat="1" ht="21.75" customHeight="1">
      <c r="A11" s="10">
        <v>2</v>
      </c>
      <c r="B11" s="18" t="s">
        <v>32</v>
      </c>
      <c r="C11" s="19" t="s">
        <v>33</v>
      </c>
      <c r="D11" s="20" t="s">
        <v>17</v>
      </c>
      <c r="E11" s="23" t="s">
        <v>34</v>
      </c>
      <c r="F11" s="14">
        <v>9</v>
      </c>
      <c r="G11" s="12">
        <v>8</v>
      </c>
      <c r="H11" s="12"/>
      <c r="I11" s="12">
        <f>G11</f>
        <v>8</v>
      </c>
      <c r="J11" s="12">
        <v>2.5</v>
      </c>
      <c r="K11" s="25">
        <f>ROUND((J11*7+I11*2+F11)/10,1)</f>
        <v>4.3</v>
      </c>
      <c r="L11" s="15" t="str">
        <f>IF(K11&gt;=8.5,"A",IF(K11&gt;=7,"B",IF(K11&gt;=5.5,"C",IF(K11&gt;=4,"D",IF(AND(K11&lt;4,K11&gt;=0),"F",IF(AND(F11="",I11="",J11=""),"I",IF(OR(F11&lt;&gt;"",I11&lt;&gt;"",J11&lt;&gt;""),"X","R")))))))</f>
        <v>D</v>
      </c>
      <c r="M11" s="17">
        <f>IF(L11="A",4,IF(L11="B",3,IF(L11="C",2,IF(L11="D",1,0))))</f>
        <v>1</v>
      </c>
      <c r="N11" s="9" t="str">
        <f>IF(L11="A","GIỎI",IF(L11="B","KHÁ",IF(L11="C","TB",IF(L11="D","TB YẾU","KÉM"))))</f>
        <v>TB YẾU</v>
      </c>
      <c r="O11" s="5" t="str">
        <f>IF(OR(K11&lt;4,J11&lt;=2),"KHÔNG ĐẠT","ĐẠT")</f>
        <v>ĐẠT</v>
      </c>
    </row>
    <row r="12" spans="1:15" s="2" customFormat="1" ht="21.75" customHeight="1">
      <c r="A12" s="10">
        <v>3</v>
      </c>
      <c r="B12" s="18" t="s">
        <v>35</v>
      </c>
      <c r="C12" s="19" t="s">
        <v>36</v>
      </c>
      <c r="D12" s="20" t="s">
        <v>37</v>
      </c>
      <c r="E12" s="23" t="s">
        <v>38</v>
      </c>
      <c r="F12" s="14">
        <v>7</v>
      </c>
      <c r="G12" s="12">
        <v>7</v>
      </c>
      <c r="H12" s="12"/>
      <c r="I12" s="12">
        <f>G12</f>
        <v>7</v>
      </c>
      <c r="J12" s="12">
        <v>2.5</v>
      </c>
      <c r="K12" s="25">
        <f>ROUND((J12*7+I12*2+F12)/10,1)</f>
        <v>3.9</v>
      </c>
      <c r="L12" s="15" t="str">
        <f>IF(K12&gt;=8.5,"A",IF(K12&gt;=7,"B",IF(K12&gt;=5.5,"C",IF(K12&gt;=4,"D",IF(AND(K12&lt;4,K12&gt;=0),"F",IF(AND(F12="",I12="",J12=""),"I",IF(OR(F12&lt;&gt;"",I12&lt;&gt;"",J12&lt;&gt;""),"X","R")))))))</f>
        <v>F</v>
      </c>
      <c r="M12" s="17">
        <f>IF(L12="A",4,IF(L12="B",3,IF(L12="C",2,IF(L12="D",1,0))))</f>
        <v>0</v>
      </c>
      <c r="N12" s="9" t="str">
        <f>IF(L12="A","GIỎI",IF(L12="B","KHÁ",IF(L12="C","TB",IF(L12="D","TB YẾU","KÉM"))))</f>
        <v>KÉM</v>
      </c>
      <c r="O12" s="5" t="str">
        <f>IF(OR(K12&lt;4,J12&lt;=2),"KHÔNG ĐẠT","ĐẠT")</f>
        <v>KHÔNG ĐẠT</v>
      </c>
    </row>
    <row r="13" spans="2:14" ht="16.5">
      <c r="B13" s="4" t="s">
        <v>78</v>
      </c>
      <c r="K13" s="32"/>
      <c r="L13" s="32"/>
      <c r="M13" s="32"/>
      <c r="N13" s="32"/>
    </row>
    <row r="14" spans="2:14" ht="19.5" customHeight="1">
      <c r="B14" s="27" t="s">
        <v>54</v>
      </c>
      <c r="C14" s="27"/>
      <c r="D14" s="27"/>
      <c r="E14" s="27" t="s">
        <v>10</v>
      </c>
      <c r="F14" s="27"/>
      <c r="G14" s="27"/>
      <c r="H14" s="27" t="s">
        <v>11</v>
      </c>
      <c r="I14" s="27"/>
      <c r="J14" s="27"/>
      <c r="K14" s="26"/>
      <c r="L14" s="28" t="s">
        <v>65</v>
      </c>
      <c r="M14" s="28"/>
      <c r="N14" s="28"/>
    </row>
    <row r="15" ht="15.75">
      <c r="C15" s="3"/>
    </row>
    <row r="18" spans="2:15" ht="30.75" customHeight="1">
      <c r="B18" s="27" t="s">
        <v>55</v>
      </c>
      <c r="C18" s="27"/>
      <c r="D18" s="11"/>
      <c r="E18" s="27" t="s">
        <v>79</v>
      </c>
      <c r="F18" s="27"/>
      <c r="G18" s="27"/>
      <c r="H18" s="27" t="s">
        <v>73</v>
      </c>
      <c r="I18" s="27"/>
      <c r="J18" s="27"/>
      <c r="K18" s="27" t="s">
        <v>80</v>
      </c>
      <c r="L18" s="27"/>
      <c r="M18" s="27"/>
      <c r="N18" s="27"/>
      <c r="O18" s="27"/>
    </row>
    <row r="19" ht="24.75" customHeight="1"/>
  </sheetData>
  <sheetProtection/>
  <mergeCells count="26">
    <mergeCell ref="B18:C18"/>
    <mergeCell ref="E18:G18"/>
    <mergeCell ref="H18:J18"/>
    <mergeCell ref="K18:O18"/>
    <mergeCell ref="N8:O9"/>
    <mergeCell ref="K13:N13"/>
    <mergeCell ref="B14:D14"/>
    <mergeCell ref="E14:G14"/>
    <mergeCell ref="H14:J14"/>
    <mergeCell ref="L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8" right="0.3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4.57421875" style="1" bestFit="1" customWidth="1"/>
    <col min="2" max="2" width="12.28125" style="1" customWidth="1"/>
    <col min="3" max="3" width="12.57421875" style="1" customWidth="1"/>
    <col min="4" max="4" width="6.57421875" style="1" customWidth="1"/>
    <col min="5" max="5" width="11.8515625" style="1" customWidth="1"/>
    <col min="6" max="6" width="12.421875" style="1" customWidth="1"/>
    <col min="7" max="7" width="6.140625" style="1" customWidth="1"/>
    <col min="8" max="8" width="5.710937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140625" style="1" customWidth="1"/>
    <col min="16" max="16384" width="9.140625" style="1" customWidth="1"/>
  </cols>
  <sheetData>
    <row r="1" spans="1:14" ht="15.75">
      <c r="A1" s="29" t="s">
        <v>1</v>
      </c>
      <c r="B1" s="29"/>
      <c r="C1" s="29"/>
      <c r="D1" s="29"/>
      <c r="E1" s="27" t="s">
        <v>81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30" t="s">
        <v>2</v>
      </c>
      <c r="B2" s="30"/>
      <c r="C2" s="30"/>
      <c r="D2" s="30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1" t="s">
        <v>20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27" t="s">
        <v>56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3" t="s">
        <v>67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68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3" t="s">
        <v>12</v>
      </c>
      <c r="G8" s="40" t="s">
        <v>18</v>
      </c>
      <c r="H8" s="41"/>
      <c r="I8" s="42"/>
      <c r="J8" s="43" t="s">
        <v>19</v>
      </c>
      <c r="K8" s="40" t="s">
        <v>9</v>
      </c>
      <c r="L8" s="41"/>
      <c r="M8" s="42"/>
      <c r="N8" s="34" t="s">
        <v>15</v>
      </c>
      <c r="O8" s="35"/>
    </row>
    <row r="9" spans="1:15" s="7" customFormat="1" ht="38.25" customHeight="1">
      <c r="A9" s="38"/>
      <c r="B9" s="38"/>
      <c r="C9" s="38"/>
      <c r="D9" s="38"/>
      <c r="E9" s="38"/>
      <c r="F9" s="44"/>
      <c r="G9" s="16" t="s">
        <v>53</v>
      </c>
      <c r="H9" s="13" t="s">
        <v>69</v>
      </c>
      <c r="I9" s="6" t="s">
        <v>8</v>
      </c>
      <c r="J9" s="44"/>
      <c r="K9" s="6" t="s">
        <v>13</v>
      </c>
      <c r="L9" s="6" t="s">
        <v>6</v>
      </c>
      <c r="M9" s="6" t="s">
        <v>14</v>
      </c>
      <c r="N9" s="36"/>
      <c r="O9" s="37"/>
    </row>
    <row r="10" spans="1:15" s="2" customFormat="1" ht="21.75" customHeight="1">
      <c r="A10" s="10">
        <v>1</v>
      </c>
      <c r="B10" s="18" t="s">
        <v>22</v>
      </c>
      <c r="C10" s="19" t="s">
        <v>23</v>
      </c>
      <c r="D10" s="20" t="s">
        <v>16</v>
      </c>
      <c r="E10" s="23" t="s">
        <v>24</v>
      </c>
      <c r="F10" s="14">
        <v>10</v>
      </c>
      <c r="G10" s="14">
        <v>8</v>
      </c>
      <c r="H10" s="12"/>
      <c r="I10" s="12">
        <f>G10</f>
        <v>8</v>
      </c>
      <c r="J10" s="12">
        <v>5</v>
      </c>
      <c r="K10" s="25">
        <f>ROUND((J10*7+I10*2+F10)/10,1)</f>
        <v>6.1</v>
      </c>
      <c r="L10" s="15" t="str">
        <f>IF(K10&gt;=8.5,"A",IF(K10&gt;=7,"B",IF(K10&gt;=5.5,"C",IF(K10&gt;=4,"D",IF(AND(K10&lt;4,K10&gt;=0),"F",IF(AND(F10="",I10="",J10=""),"I",IF(OR(F10&lt;&gt;"",I10&lt;&gt;"",J10&lt;&gt;""),"X","R")))))))</f>
        <v>C</v>
      </c>
      <c r="M10" s="17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1:15" s="2" customFormat="1" ht="21.75" customHeight="1">
      <c r="A11" s="10">
        <v>2</v>
      </c>
      <c r="B11" s="18" t="s">
        <v>25</v>
      </c>
      <c r="C11" s="19" t="s">
        <v>26</v>
      </c>
      <c r="D11" s="20" t="s">
        <v>16</v>
      </c>
      <c r="E11" s="23" t="s">
        <v>27</v>
      </c>
      <c r="F11" s="14">
        <v>9</v>
      </c>
      <c r="G11" s="14">
        <v>8</v>
      </c>
      <c r="H11" s="12"/>
      <c r="I11" s="12">
        <f>G11</f>
        <v>8</v>
      </c>
      <c r="J11" s="12">
        <v>7</v>
      </c>
      <c r="K11" s="25">
        <f>ROUND((J11*7+I11*2+F11)/10,1)</f>
        <v>7.4</v>
      </c>
      <c r="L11" s="15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5" t="str">
        <f>IF(OR(K11&lt;4,J11&lt;=2),"KHÔNG ĐẠT","ĐẠT")</f>
        <v>ĐẠT</v>
      </c>
    </row>
    <row r="12" spans="1:15" s="2" customFormat="1" ht="21.75" customHeight="1">
      <c r="A12" s="10">
        <v>3</v>
      </c>
      <c r="B12" s="18" t="s">
        <v>32</v>
      </c>
      <c r="C12" s="19" t="s">
        <v>33</v>
      </c>
      <c r="D12" s="20" t="s">
        <v>17</v>
      </c>
      <c r="E12" s="23" t="s">
        <v>34</v>
      </c>
      <c r="F12" s="14">
        <v>10</v>
      </c>
      <c r="G12" s="14">
        <v>0</v>
      </c>
      <c r="H12" s="12"/>
      <c r="I12" s="12">
        <f>G12</f>
        <v>0</v>
      </c>
      <c r="J12" s="12">
        <v>6</v>
      </c>
      <c r="K12" s="25">
        <f>ROUND((J12*7+I12*2+F12)/10,1)</f>
        <v>5.2</v>
      </c>
      <c r="L12" s="15" t="str">
        <f>IF(K12&gt;=8.5,"A",IF(K12&gt;=7,"B",IF(K12&gt;=5.5,"C",IF(K12&gt;=4,"D",IF(AND(K12&lt;4,K12&gt;=0),"F",IF(AND(F12="",I12="",J12=""),"I",IF(OR(F12&lt;&gt;"",I12&lt;&gt;"",J12&lt;&gt;""),"X","R")))))))</f>
        <v>D</v>
      </c>
      <c r="M12" s="17">
        <f>IF(L12="A",4,IF(L12="B",3,IF(L12="C",2,IF(L12="D",1,0))))</f>
        <v>1</v>
      </c>
      <c r="N12" s="9" t="str">
        <f>IF(L12="A","GIỎI",IF(L12="B","KHÁ",IF(L12="C","TB",IF(L12="D","TB YẾU","KÉM"))))</f>
        <v>TB YẾU</v>
      </c>
      <c r="O12" s="5" t="str">
        <f>IF(OR(K12&lt;4,J12&lt;=2),"KHÔNG ĐẠT","ĐẠT")</f>
        <v>ĐẠT</v>
      </c>
    </row>
    <row r="13" spans="1:15" s="2" customFormat="1" ht="21.75" customHeight="1">
      <c r="A13" s="10">
        <v>4</v>
      </c>
      <c r="B13" s="18" t="s">
        <v>35</v>
      </c>
      <c r="C13" s="19" t="s">
        <v>36</v>
      </c>
      <c r="D13" s="20" t="s">
        <v>37</v>
      </c>
      <c r="E13" s="23" t="s">
        <v>38</v>
      </c>
      <c r="F13" s="14">
        <v>7</v>
      </c>
      <c r="G13" s="14">
        <v>0</v>
      </c>
      <c r="H13" s="12"/>
      <c r="I13" s="12">
        <f>G13</f>
        <v>0</v>
      </c>
      <c r="J13" s="12">
        <v>6.5</v>
      </c>
      <c r="K13" s="25">
        <f>ROUND((J13*7+I13*2+F13)/10,1)</f>
        <v>5.3</v>
      </c>
      <c r="L13" s="15" t="str">
        <f>IF(K13&gt;=8.5,"A",IF(K13&gt;=7,"B",IF(K13&gt;=5.5,"C",IF(K13&gt;=4,"D",IF(AND(K13&lt;4,K13&gt;=0),"F",IF(AND(F13="",I13="",J13=""),"I",IF(OR(F13&lt;&gt;"",I13&lt;&gt;"",J13&lt;&gt;""),"X","R")))))))</f>
        <v>D</v>
      </c>
      <c r="M13" s="17">
        <f>IF(L13="A",4,IF(L13="B",3,IF(L13="C",2,IF(L13="D",1,0))))</f>
        <v>1</v>
      </c>
      <c r="N13" s="9" t="str">
        <f>IF(L13="A","GIỎI",IF(L13="B","KHÁ",IF(L13="C","TB",IF(L13="D","TB YẾU","KÉM"))))</f>
        <v>TB YẾU</v>
      </c>
      <c r="O13" s="5" t="str">
        <f>IF(OR(K13&lt;4,J13&lt;=2),"KHÔNG ĐẠT","ĐẠT")</f>
        <v>ĐẠT</v>
      </c>
    </row>
    <row r="14" spans="2:14" ht="16.5">
      <c r="B14" s="4" t="s">
        <v>82</v>
      </c>
      <c r="K14" s="32"/>
      <c r="L14" s="32"/>
      <c r="M14" s="32"/>
      <c r="N14" s="32"/>
    </row>
    <row r="15" spans="2:14" ht="19.5" customHeight="1">
      <c r="B15" s="27" t="s">
        <v>54</v>
      </c>
      <c r="C15" s="27"/>
      <c r="D15" s="27"/>
      <c r="E15" s="27" t="s">
        <v>10</v>
      </c>
      <c r="F15" s="27"/>
      <c r="G15" s="27"/>
      <c r="H15" s="27" t="s">
        <v>11</v>
      </c>
      <c r="I15" s="27"/>
      <c r="J15" s="27"/>
      <c r="K15" s="26"/>
      <c r="L15" s="28" t="s">
        <v>65</v>
      </c>
      <c r="M15" s="28"/>
      <c r="N15" s="28"/>
    </row>
    <row r="16" ht="15.75">
      <c r="C16" s="3"/>
    </row>
    <row r="19" spans="2:15" ht="30.75" customHeight="1">
      <c r="B19" s="27" t="s">
        <v>55</v>
      </c>
      <c r="C19" s="27"/>
      <c r="D19" s="11"/>
      <c r="E19" s="27" t="s">
        <v>79</v>
      </c>
      <c r="F19" s="27"/>
      <c r="G19" s="27"/>
      <c r="H19" s="27" t="s">
        <v>73</v>
      </c>
      <c r="I19" s="27"/>
      <c r="J19" s="27"/>
      <c r="K19" s="27" t="s">
        <v>80</v>
      </c>
      <c r="L19" s="27"/>
      <c r="M19" s="27"/>
      <c r="N19" s="27"/>
      <c r="O19" s="27"/>
    </row>
  </sheetData>
  <sheetProtection/>
  <mergeCells count="26">
    <mergeCell ref="B19:C19"/>
    <mergeCell ref="E19:G19"/>
    <mergeCell ref="H19:J19"/>
    <mergeCell ref="K19:O19"/>
    <mergeCell ref="N8:O9"/>
    <mergeCell ref="K14:N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2" right="0.33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2018-05-08T02:40:39Z</cp:lastPrinted>
  <dcterms:created xsi:type="dcterms:W3CDTF">2009-09-21T02:41:34Z</dcterms:created>
  <dcterms:modified xsi:type="dcterms:W3CDTF">2018-05-08T02:42:34Z</dcterms:modified>
  <cp:category/>
  <cp:version/>
  <cp:contentType/>
  <cp:contentStatus/>
</cp:coreProperties>
</file>