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firstSheet="13" activeTab="25"/>
  </bookViews>
  <sheets>
    <sheet name="CĐKĐCT" sheetId="1" r:id="rId1"/>
    <sheet name="TNCT" sheetId="2" r:id="rId2"/>
    <sheet name="TCTC&amp;DA" sheetId="3" r:id="rId3"/>
    <sheet name="UDTH" sheetId="4" r:id="rId4"/>
    <sheet name="CTTVXD" sheetId="5" r:id="rId5"/>
    <sheet name="TTCBKT" sheetId="6" r:id="rId6"/>
    <sheet name="ThuylucHL" sheetId="7" r:id="rId7"/>
    <sheet name="NBTCT&amp;DAHL" sheetId="8" r:id="rId8"/>
    <sheet name="TINHL" sheetId="9" r:id="rId9"/>
    <sheet name="TTHCMHL" sheetId="10" r:id="rId10"/>
    <sheet name="KTTC1&amp;ĐAHL" sheetId="11" r:id="rId11"/>
    <sheet name="KCBTCT&amp;ĐAHL" sheetId="12" r:id="rId12"/>
    <sheet name="SBVL1HL" sheetId="13" r:id="rId13"/>
    <sheet name="TACNHL" sheetId="14" r:id="rId14"/>
    <sheet name="PLĐCHL" sheetId="15" r:id="rId15"/>
    <sheet name="CSKTNHL" sheetId="16" r:id="rId16"/>
    <sheet name="CKC2HL" sheetId="17" r:id="rId17"/>
    <sheet name="Hoa DCHL" sheetId="18" r:id="rId18"/>
    <sheet name="Nly1HL" sheetId="19" r:id="rId19"/>
    <sheet name="TCTC&amp;ĐAL2" sheetId="20" r:id="rId20"/>
    <sheet name="CĐKĐCTL2" sheetId="21" r:id="rId21"/>
    <sheet name="CTTVXDL2" sheetId="22" r:id="rId22"/>
    <sheet name="ToanA1HL" sheetId="23" r:id="rId23"/>
    <sheet name="KCBTCT&amp;DAHLL2" sheetId="24" r:id="rId24"/>
    <sheet name="SBVL1HLL2" sheetId="25" r:id="rId25"/>
    <sheet name="NBTCTHLL2" sheetId="26" r:id="rId26"/>
  </sheets>
  <definedNames/>
  <calcPr fullCalcOnLoad="1"/>
</workbook>
</file>

<file path=xl/sharedStrings.xml><?xml version="1.0" encoding="utf-8"?>
<sst xmlns="http://schemas.openxmlformats.org/spreadsheetml/2006/main" count="2003" uniqueCount="251">
  <si>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</si>
  <si>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</si>
  <si>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</si>
  <si>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</si>
  <si>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</si>
  <si>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</si>
  <si>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</si>
  <si>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</si>
  <si>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</si>
  <si>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</si>
  <si>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</si>
  <si>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</si>
  <si>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</si>
  <si>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</si>
  <si>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</si>
  <si>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</si>
  <si>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Hải</t>
  </si>
  <si>
    <t>Lê Văn</t>
  </si>
  <si>
    <t>Lê Quang</t>
  </si>
  <si>
    <t>NIÊN KHÓA: 2013 - 2018</t>
  </si>
  <si>
    <t>Đức</t>
  </si>
  <si>
    <t>Long</t>
  </si>
  <si>
    <t>Nam</t>
  </si>
  <si>
    <t>Nhân</t>
  </si>
  <si>
    <t>Vũ</t>
  </si>
  <si>
    <t>Đạt</t>
  </si>
  <si>
    <t>Hiền</t>
  </si>
  <si>
    <t>Nguyễn Đình</t>
  </si>
  <si>
    <t>Nhật</t>
  </si>
  <si>
    <t>04.08.1995</t>
  </si>
  <si>
    <t>Nguyễn Văn</t>
  </si>
  <si>
    <t>Sơn</t>
  </si>
  <si>
    <t>10.10.1995</t>
  </si>
  <si>
    <t>Nguyễn Thanh</t>
  </si>
  <si>
    <t>Tân</t>
  </si>
  <si>
    <t>20.09.1994</t>
  </si>
  <si>
    <t>Nguyễn Minh</t>
  </si>
  <si>
    <t>Người đọc điểm</t>
  </si>
  <si>
    <t>Người vào điểm</t>
  </si>
  <si>
    <t>13Q1021019</t>
  </si>
  <si>
    <t>Lê Thế</t>
  </si>
  <si>
    <t>Cường</t>
  </si>
  <si>
    <t>11.12.1993</t>
  </si>
  <si>
    <t>13Q1021002</t>
  </si>
  <si>
    <t>Phan Văn</t>
  </si>
  <si>
    <t>Diễn</t>
  </si>
  <si>
    <t>20.01.1994</t>
  </si>
  <si>
    <t>13Q1021003</t>
  </si>
  <si>
    <t>Hoàng Xuân</t>
  </si>
  <si>
    <t>Diệu</t>
  </si>
  <si>
    <t>04.04.1995</t>
  </si>
  <si>
    <t>13Q1021022</t>
  </si>
  <si>
    <t>Huỳnh Duy</t>
  </si>
  <si>
    <t>05.11.1994</t>
  </si>
  <si>
    <t>13Q1021024</t>
  </si>
  <si>
    <t>Trần Văn</t>
  </si>
  <si>
    <t>08.08.1995</t>
  </si>
  <si>
    <t>13Q1021004</t>
  </si>
  <si>
    <t>Trần Công</t>
  </si>
  <si>
    <t>07.09.1995</t>
  </si>
  <si>
    <t>13Q1021025</t>
  </si>
  <si>
    <t>Võ Công</t>
  </si>
  <si>
    <t>Gia</t>
  </si>
  <si>
    <t>13.04.1995</t>
  </si>
  <si>
    <t>13Q1021026</t>
  </si>
  <si>
    <t>Trương Minh</t>
  </si>
  <si>
    <t>10.05.1995</t>
  </si>
  <si>
    <t>13Q1021027</t>
  </si>
  <si>
    <t>Mai Văn</t>
  </si>
  <si>
    <t>Hạnh</t>
  </si>
  <si>
    <t>12.12.1994</t>
  </si>
  <si>
    <t>13Q1021028</t>
  </si>
  <si>
    <t>Trương Như</t>
  </si>
  <si>
    <t>01.09.1994</t>
  </si>
  <si>
    <t>13Q1021035</t>
  </si>
  <si>
    <t>Cao Thái Minh</t>
  </si>
  <si>
    <t>Lãm</t>
  </si>
  <si>
    <t>31.12.1993</t>
  </si>
  <si>
    <t>13Q1021037</t>
  </si>
  <si>
    <t>Hồ Văn</t>
  </si>
  <si>
    <t>21.12.1995</t>
  </si>
  <si>
    <t>13Q1021038</t>
  </si>
  <si>
    <t>Phạm Thanh</t>
  </si>
  <si>
    <t>19.05.1994</t>
  </si>
  <si>
    <t>13Q1021007</t>
  </si>
  <si>
    <t>Lê Thanh</t>
  </si>
  <si>
    <t>Mỹ</t>
  </si>
  <si>
    <t>23.02.1995</t>
  </si>
  <si>
    <t>13Q1021040</t>
  </si>
  <si>
    <t>Hoàng Chiếm</t>
  </si>
  <si>
    <t>12.10.1995</t>
  </si>
  <si>
    <t>13Q1021009</t>
  </si>
  <si>
    <t>12.03.1995</t>
  </si>
  <si>
    <t>13Q1021045</t>
  </si>
  <si>
    <t>Võ Xuân</t>
  </si>
  <si>
    <t>13.06.1994</t>
  </si>
  <si>
    <t>13Q1021046</t>
  </si>
  <si>
    <t>05.08.1994</t>
  </si>
  <si>
    <t>13Q1021049</t>
  </si>
  <si>
    <t>Nhơn</t>
  </si>
  <si>
    <t>07.06.1993</t>
  </si>
  <si>
    <t>Phát</t>
  </si>
  <si>
    <t>13Q1021052</t>
  </si>
  <si>
    <t>Võ Tấn</t>
  </si>
  <si>
    <t>09.05.1995</t>
  </si>
  <si>
    <t>13Q1021010</t>
  </si>
  <si>
    <t>Lê Trường</t>
  </si>
  <si>
    <t>15.10.1993</t>
  </si>
  <si>
    <t>13Q1021056</t>
  </si>
  <si>
    <t>Lê Viết</t>
  </si>
  <si>
    <t>Quang</t>
  </si>
  <si>
    <t>01.02.1994</t>
  </si>
  <si>
    <t>13Q1021057</t>
  </si>
  <si>
    <t>Phạm Nhật</t>
  </si>
  <si>
    <t>16.06.1994</t>
  </si>
  <si>
    <t>13Q1021011</t>
  </si>
  <si>
    <t>Bùi Sinh</t>
  </si>
  <si>
    <t>Quân</t>
  </si>
  <si>
    <t>15.10.1995</t>
  </si>
  <si>
    <t>13Q1021059</t>
  </si>
  <si>
    <t>Phạm Ngọc</t>
  </si>
  <si>
    <t>Quý</t>
  </si>
  <si>
    <t>13Q1021060</t>
  </si>
  <si>
    <t>Rin</t>
  </si>
  <si>
    <t>21.11.1995</t>
  </si>
  <si>
    <t>13Q1021012</t>
  </si>
  <si>
    <t>Rôn</t>
  </si>
  <si>
    <t>21.08.1992</t>
  </si>
  <si>
    <t>13Q1021013</t>
  </si>
  <si>
    <t>Sáng</t>
  </si>
  <si>
    <t>28.03.1995</t>
  </si>
  <si>
    <t>13Q1021063</t>
  </si>
  <si>
    <t>Bùi Ngọc</t>
  </si>
  <si>
    <t>13Q1021065</t>
  </si>
  <si>
    <t>22.02.1994</t>
  </si>
  <si>
    <t>13Q1021014</t>
  </si>
  <si>
    <t>Hoàng Nhật</t>
  </si>
  <si>
    <t>14.05.1995</t>
  </si>
  <si>
    <t>13Q1021070</t>
  </si>
  <si>
    <t>Thái</t>
  </si>
  <si>
    <t>25.05.1995</t>
  </si>
  <si>
    <t>13Q1021071</t>
  </si>
  <si>
    <t>26.02.1994</t>
  </si>
  <si>
    <t>13Q1021073</t>
  </si>
  <si>
    <t>Nguyễn Hồng</t>
  </si>
  <si>
    <t>Thủy</t>
  </si>
  <si>
    <t>02.09.1995</t>
  </si>
  <si>
    <t>13Q1021076</t>
  </si>
  <si>
    <t>Hoàng Quốc</t>
  </si>
  <si>
    <t>Tỉnh</t>
  </si>
  <si>
    <t>13Q1021077</t>
  </si>
  <si>
    <t>Tín</t>
  </si>
  <si>
    <t>02.05.1995</t>
  </si>
  <si>
    <t>13Q1021082</t>
  </si>
  <si>
    <t>Tuấn</t>
  </si>
  <si>
    <t>23.03.1995</t>
  </si>
  <si>
    <t>13Q1021088</t>
  </si>
  <si>
    <t>Trần Duy</t>
  </si>
  <si>
    <t>26.03.1989</t>
  </si>
  <si>
    <t>13Q1021016</t>
  </si>
  <si>
    <t>Dương Đình</t>
  </si>
  <si>
    <t>12.10.1993</t>
  </si>
  <si>
    <t>LỚP: KỸ THUẬT CÔNG TRÌNH XÂY DỰNG K5</t>
  </si>
  <si>
    <t>ĐIỂM KIỂM TRA ĐỊNH KỲ (M2 - HS3)</t>
  </si>
  <si>
    <t>ĐIỂM THI KẾT THÚC HỌC PHẦN (M3 - HS 6)</t>
  </si>
  <si>
    <t>ĐIỂM KIỂM TRA ĐỊNH KỲ (M2 - HS2)</t>
  </si>
  <si>
    <t>ĐIỂM THI KẾT THÚC HỌC PHẦN (M3 - HS 7)</t>
  </si>
  <si>
    <t>ThS. Vũ Trung Kiên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</si>
  <si>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</si>
  <si>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</si>
  <si>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</si>
  <si>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</si>
  <si>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</si>
  <si>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>Danh sách này gồm có 39 sinh viên./.</t>
  </si>
  <si>
    <t xml:space="preserve"> M 2.1</t>
  </si>
  <si>
    <t>Giảng viên: BM Xây dựng dân dụng và công nghiệp</t>
  </si>
  <si>
    <t xml:space="preserve">ĐIỂM THỰC TẬP </t>
  </si>
  <si>
    <t xml:space="preserve">      Người vào điểm</t>
  </si>
  <si>
    <t>Nguyễn Ngọc Thuỷ Tiên</t>
  </si>
  <si>
    <t>Danh sách này gồm có 9 sinh viên./.</t>
  </si>
  <si>
    <t>Danh sách này gồm có 1 sinh viên./.</t>
  </si>
  <si>
    <t>ĐỒ ÁN M 2.2</t>
  </si>
  <si>
    <t>HỌC PHẦN: Chuẩn đoán và kiểm định công trình          SỐ TÍN CHỈ: 2</t>
  </si>
  <si>
    <t>Giảng viên: TS. Hồ Sỹ Thái</t>
  </si>
  <si>
    <t>Học kỳ I - Năm học: 2017 - 2018</t>
  </si>
  <si>
    <t>HỌC PHẦN: Thí nhiệm công trình          SỐ TÍN CHỈ: 2</t>
  </si>
  <si>
    <t>Giảng viên: ThS. Phạm Văn Lê Cường</t>
  </si>
  <si>
    <t>HỌC PHẦN: Tổ chức thi công và đồ án      SỐ TÍN CHỈ: 4</t>
  </si>
  <si>
    <t>Giảng viên: Lê Tuấn Vũ</t>
  </si>
  <si>
    <t>HỌC PHẦN: Ứng dụng tin học trong thiết kế công trình           SỐ TÍN CHỈ: 2</t>
  </si>
  <si>
    <t>Giảng viên: ThS. Tạ Quang Tài</t>
  </si>
  <si>
    <t>HỌC PHẦN: Công tác tư vấn xây dựng         SỐ TÍN CHỈ: 2</t>
  </si>
  <si>
    <t>Học kỳ I- Năm học: 2017 - 2018 (Học lại)</t>
  </si>
  <si>
    <t>HỌC PHẦN: Thuỷ lực           SỐ TÍN CHỈ: 2</t>
  </si>
  <si>
    <t>Giảng viên:  Tạ Quang Tài</t>
  </si>
  <si>
    <t xml:space="preserve">Huỳnh Duy </t>
  </si>
  <si>
    <t>10,10,1995</t>
  </si>
  <si>
    <t>HỌC PHẦN: Kết cấu nhà BTCT và đồ án      SỐ TÍN CHỈ: 4</t>
  </si>
  <si>
    <t>Học kỳ I - Năm học: 2017 - 2018 (Học lại)</t>
  </si>
  <si>
    <t>HỌC PHẦN:   Tin học đại cương             SỐ TÍN CHỈ: 2</t>
  </si>
  <si>
    <t>Giảng viên: ThS. Phan Văn Hoàng</t>
  </si>
  <si>
    <t xml:space="preserve">Lê Quang </t>
  </si>
  <si>
    <t>HỌC PHẦN:   Tư tưởng Hồ Chí Minh             SỐ TÍN CHỈ: 2</t>
  </si>
  <si>
    <t>Giảng viên: ThS. Nguyễn Thị Thanh Hải</t>
  </si>
  <si>
    <t>HỌC PHẦN: Kỹ thuật thi công 1 và đồ án      SỐ TÍN CHỈ: 3</t>
  </si>
  <si>
    <t>Danh sách này gồm có 2 sinh viên./.</t>
  </si>
  <si>
    <t>HỌC PHẦN: Kết cấu BTCT và đồ án      SỐ TÍN CHỈ: 4</t>
  </si>
  <si>
    <t>Giảng viên: ThS. Nguyễn Thị Tuyết Mai</t>
  </si>
  <si>
    <t>Danh sách này gồm có 3 sinh viên./.</t>
  </si>
  <si>
    <t>HỌC PHẦN: Sức bền vật liệu 1           SỐ TÍN CHỈ: 2</t>
  </si>
  <si>
    <t>Giảng viên:  ThS. Thái Quang Minh</t>
  </si>
  <si>
    <t xml:space="preserve">Trương Như </t>
  </si>
  <si>
    <t>Danh sách này gồm có 5 sinh viên./.</t>
  </si>
  <si>
    <t>HỌC PHẦN:   Tiếng anh chuyên ngành          SỐ TÍN CHỈ: 2</t>
  </si>
  <si>
    <t>Giảng viên: ThS. Nguyễn Ngọc Thuỷ Tiên</t>
  </si>
  <si>
    <t>HỌC PHẦN:   Pháp luật đại cương          SỐ TÍN CHỈ: 2</t>
  </si>
  <si>
    <t>Giảng viên: ThS. Lý Nam Hải</t>
  </si>
  <si>
    <t>HỌC PHẦN:   Cơ sở kỹ thuật nhiệt          SỐ TÍN CHỈ: 2</t>
  </si>
  <si>
    <t>Giảng viên: ThS. Phan Linh Tiên</t>
  </si>
  <si>
    <t>HỌC PHẦN: Cơ kết cấu 2          SỐ TÍN CHỈ: 2</t>
  </si>
  <si>
    <t>Giảng viên:  ThS. Tạ Quang Tài</t>
  </si>
  <si>
    <t>HỌC PHẦN: Hoá đại cương           SỐ TÍN CHỈ: 3</t>
  </si>
  <si>
    <t>Giảng viên:  ThS. Trần Thị Cúc Phương</t>
  </si>
  <si>
    <t>Danh sách này gồm có 12 sinh viên./.</t>
  </si>
  <si>
    <t>Cấm thi</t>
  </si>
  <si>
    <t>HỌC PHẦN: Những nguyên lý cơ bản của Chủ nghĩa Mác - lê nin 1          SỐ TÍN CHỈ: 2</t>
  </si>
  <si>
    <t>Giảng viên:  ThS. Nguyễn Thị Hồng Yến</t>
  </si>
  <si>
    <t>TH       M 2.2</t>
  </si>
  <si>
    <t>ĐIỂM KIỂM TRA ĐỊNH KỲ (M2 - HS4)</t>
  </si>
  <si>
    <t>ĐIỂM THI KẾT THÚC HỌC PHẦN (M3 - HS 5)</t>
  </si>
  <si>
    <t>ĐIỂM THÁI ĐỘ HỌC TẬP (M1-HS 2)</t>
  </si>
  <si>
    <t>PK</t>
  </si>
  <si>
    <t>HỌC PHẦN: Thực tập CBKT                         SỐ TC: 2</t>
  </si>
  <si>
    <t>Danh sách này gồm có 10 sinh viên./.</t>
  </si>
  <si>
    <t>HỌC PHẦN: Công tác tư vấn xây dựng        SỐ TÍN CHỈ: 2</t>
  </si>
  <si>
    <t>Học kỳ II- Năm học: 2017 - 2018 (Học lại)</t>
  </si>
  <si>
    <t>HỌC PHẦN: Toán cao cấp A1           SỐ TÍN CHỈ: 3</t>
  </si>
  <si>
    <t>Giảng viên:  Hồ Xuân Thắng</t>
  </si>
  <si>
    <t>21/11/1995</t>
  </si>
  <si>
    <t>21/08/1992</t>
  </si>
  <si>
    <t>14/5/1995</t>
  </si>
  <si>
    <t>20/9/1994</t>
  </si>
  <si>
    <t xml:space="preserve">Trần Duy </t>
  </si>
  <si>
    <t>26/3/1989</t>
  </si>
  <si>
    <t>Học kỳ I - Năm học: 2017 - 2018 (Học lại) Lần 2</t>
  </si>
  <si>
    <t xml:space="preserve"> Vũ Trung Kiên</t>
  </si>
  <si>
    <t xml:space="preserve">Học kỳ I - Năm học: 2017 - 2018 </t>
  </si>
  <si>
    <t>BẢNG GHI ĐIỂM LẦN 2</t>
  </si>
  <si>
    <t>Vũ Trung Kiên</t>
  </si>
  <si>
    <t>Danh sách này gồm có 7 sinh viên./.</t>
  </si>
  <si>
    <t xml:space="preserve">Học kỳ I- Năm học: 2017 - 2018 (Học lại)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</si>
</sst>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;[Red]0"/>
    <numFmt numFmtId="190" formatCode="#,##0.0"/>
    <numFmt numFmtId="191" formatCode="_(* #,##0.0_);_(* \(#,##0.0\);_(* &quot;-&quot;??_);_(@_)"/>
    <numFmt numFmtId="192" formatCode="#,##0.0_);\(#,##0.0\)"/>
  </numFmts>
  <fonts count="6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183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43" fontId="1" fillId="32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90" fontId="2" fillId="0" borderId="13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/>
    </xf>
    <xf numFmtId="19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83" fontId="11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91" fontId="7" fillId="0" borderId="13" xfId="42" applyNumberFormat="1" applyFont="1" applyBorder="1" applyAlignment="1">
      <alignment horizontal="center" vertical="center"/>
    </xf>
    <xf numFmtId="191" fontId="7" fillId="32" borderId="13" xfId="4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vertical="center"/>
    </xf>
    <xf numFmtId="191" fontId="7" fillId="0" borderId="10" xfId="42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4" fontId="7" fillId="0" borderId="13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83" fontId="7" fillId="0" borderId="13" xfId="0" applyNumberFormat="1" applyFont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55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13" fillId="0" borderId="13" xfId="0" applyNumberFormat="1" applyFont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3" fontId="56" fillId="0" borderId="13" xfId="0" applyNumberFormat="1" applyFont="1" applyBorder="1" applyAlignment="1">
      <alignment horizontal="center" vertical="center" wrapText="1"/>
    </xf>
    <xf numFmtId="183" fontId="57" fillId="0" borderId="13" xfId="0" applyNumberFormat="1" applyFont="1" applyBorder="1" applyAlignment="1">
      <alignment horizontal="center" vertical="center" wrapText="1"/>
    </xf>
    <xf numFmtId="183" fontId="7" fillId="0" borderId="1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vertical="center"/>
    </xf>
    <xf numFmtId="183" fontId="7" fillId="33" borderId="13" xfId="0" applyNumberFormat="1" applyFont="1" applyFill="1" applyBorder="1" applyAlignment="1">
      <alignment vertical="center"/>
    </xf>
    <xf numFmtId="183" fontId="5" fillId="33" borderId="10" xfId="0" applyNumberFormat="1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/>
    </xf>
    <xf numFmtId="43" fontId="1" fillId="33" borderId="10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91" fontId="7" fillId="0" borderId="10" xfId="42" applyNumberFormat="1" applyFont="1" applyBorder="1" applyAlignment="1">
      <alignment horizontal="right" vertical="center"/>
    </xf>
    <xf numFmtId="191" fontId="7" fillId="33" borderId="10" xfId="42" applyNumberFormat="1" applyFont="1" applyFill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14" fontId="55" fillId="0" borderId="10" xfId="0" applyNumberFormat="1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83" fontId="55" fillId="0" borderId="10" xfId="0" applyNumberFormat="1" applyFont="1" applyBorder="1" applyAlignment="1">
      <alignment horizontal="center"/>
    </xf>
    <xf numFmtId="183" fontId="55" fillId="0" borderId="10" xfId="0" applyNumberFormat="1" applyFont="1" applyBorder="1" applyAlignment="1">
      <alignment horizontal="center" vertical="center"/>
    </xf>
    <xf numFmtId="183" fontId="58" fillId="0" borderId="10" xfId="0" applyNumberFormat="1" applyFont="1" applyBorder="1" applyAlignment="1">
      <alignment horizontal="center"/>
    </xf>
    <xf numFmtId="183" fontId="59" fillId="0" borderId="10" xfId="0" applyNumberFormat="1" applyFont="1" applyBorder="1" applyAlignment="1">
      <alignment horizontal="center" wrapText="1"/>
    </xf>
    <xf numFmtId="1" fontId="59" fillId="0" borderId="10" xfId="0" applyNumberFormat="1" applyFont="1" applyBorder="1" applyAlignment="1">
      <alignment horizontal="center"/>
    </xf>
    <xf numFmtId="43" fontId="59" fillId="0" borderId="10" xfId="42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183" fontId="60" fillId="0" borderId="10" xfId="0" applyNumberFormat="1" applyFont="1" applyBorder="1" applyAlignment="1">
      <alignment horizontal="center"/>
    </xf>
    <xf numFmtId="183" fontId="61" fillId="0" borderId="13" xfId="0" applyNumberFormat="1" applyFont="1" applyBorder="1" applyAlignment="1">
      <alignment vertical="center"/>
    </xf>
    <xf numFmtId="183" fontId="55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14" fontId="7" fillId="0" borderId="22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14" fontId="57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vertical="center"/>
    </xf>
    <xf numFmtId="183" fontId="2" fillId="32" borderId="10" xfId="0" applyNumberFormat="1" applyFont="1" applyFill="1" applyBorder="1" applyAlignment="1">
      <alignment horizontal="center" vertical="center"/>
    </xf>
    <xf numFmtId="183" fontId="5" fillId="32" borderId="10" xfId="0" applyNumberFormat="1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 wrapText="1"/>
    </xf>
    <xf numFmtId="1" fontId="1" fillId="32" borderId="10" xfId="0" applyNumberFormat="1" applyFont="1" applyFill="1" applyBorder="1" applyAlignment="1">
      <alignment horizontal="center"/>
    </xf>
    <xf numFmtId="43" fontId="1" fillId="32" borderId="10" xfId="42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183" fontId="2" fillId="0" borderId="13" xfId="0" applyNumberFormat="1" applyFont="1" applyBorder="1" applyAlignment="1">
      <alignment horizontal="center" vertical="center"/>
    </xf>
    <xf numFmtId="191" fontId="2" fillId="0" borderId="10" xfId="42" applyNumberFormat="1" applyFont="1" applyBorder="1" applyAlignment="1">
      <alignment horizontal="center" vertical="center"/>
    </xf>
    <xf numFmtId="183" fontId="2" fillId="32" borderId="13" xfId="0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right" vertical="center"/>
    </xf>
    <xf numFmtId="192" fontId="2" fillId="32" borderId="10" xfId="42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15" xfId="0" applyFont="1" applyFill="1" applyBorder="1" applyAlignment="1">
      <alignment horizontal="left" vertical="center"/>
    </xf>
    <xf numFmtId="14" fontId="7" fillId="32" borderId="13" xfId="0" applyNumberFormat="1" applyFont="1" applyFill="1" applyBorder="1" applyAlignment="1">
      <alignment horizontal="center" vertical="center"/>
    </xf>
    <xf numFmtId="183" fontId="56" fillId="0" borderId="10" xfId="0" applyNumberFormat="1" applyFont="1" applyBorder="1" applyAlignment="1">
      <alignment horizontal="center" vertical="center" wrapText="1"/>
    </xf>
    <xf numFmtId="183" fontId="56" fillId="32" borderId="13" xfId="0" applyNumberFormat="1" applyFont="1" applyFill="1" applyBorder="1" applyAlignment="1">
      <alignment horizontal="center" vertical="center" wrapText="1"/>
    </xf>
    <xf numFmtId="183" fontId="56" fillId="32" borderId="10" xfId="0" applyNumberFormat="1" applyFont="1" applyFill="1" applyBorder="1" applyAlignment="1">
      <alignment horizontal="center" vertical="center" wrapText="1"/>
    </xf>
    <xf numFmtId="191" fontId="2" fillId="0" borderId="13" xfId="42" applyNumberFormat="1" applyFont="1" applyBorder="1" applyAlignment="1">
      <alignment horizontal="center" vertical="center"/>
    </xf>
    <xf numFmtId="191" fontId="2" fillId="32" borderId="13" xfId="42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184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182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183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105">
        <v>9</v>
      </c>
      <c r="G10" s="105">
        <v>8</v>
      </c>
      <c r="H10" s="20"/>
      <c r="I10" s="21">
        <f>G10</f>
        <v>8</v>
      </c>
      <c r="J10" s="21">
        <v>9</v>
      </c>
      <c r="K10" s="24">
        <f aca="true" t="shared" si="0" ref="K10:K22">ROUND((J10*7+I10*2+F10)/10,1)</f>
        <v>8.8</v>
      </c>
      <c r="L10" s="18" t="str">
        <f aca="true" t="shared" si="1" ref="L10:L22">IF(K10&gt;=8.5,"A",IF(K10&gt;=7,"B",IF(K10&gt;=5.5,"C",IF(K10&gt;=4,"D",IF(AND(K10&lt;4,K10&gt;=0),"F",IF(AND(F10="",I10="",J10=""),"I",IF(OR(F10&lt;&gt;"",I10&lt;&gt;"",J10&lt;&gt;""),"X","R")))))))</f>
        <v>A</v>
      </c>
      <c r="M10" s="19">
        <f aca="true" t="shared" si="2" ref="M10:M46">IF(L10="A",4,IF(L10="B",3,IF(L10="C",2,IF(L10="D",1,0))))</f>
        <v>4</v>
      </c>
      <c r="N10" s="8" t="str">
        <f aca="true" t="shared" si="3" ref="N10:N42">IF(L10="A","GIỎI",IF(L10="B","KHÁ",IF(L10="C","TB",IF(L10="D","TB YẾU","KÉM"))))</f>
        <v>GIỎI</v>
      </c>
      <c r="O10" s="2" t="str">
        <f aca="true" t="shared" si="4" ref="O10:O22">IF(OR(K10&lt;4,J10&lt;=2),"KHÔNG ĐẠT","ĐẠT")</f>
        <v>ĐẠT</v>
      </c>
    </row>
    <row r="11" spans="1:15" s="3" customFormat="1" ht="18" customHeight="1">
      <c r="A11" s="9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105">
        <v>9</v>
      </c>
      <c r="G11" s="105">
        <v>9</v>
      </c>
      <c r="H11" s="20"/>
      <c r="I11" s="21">
        <f aca="true" t="shared" si="5" ref="I11:I48">G11</f>
        <v>9</v>
      </c>
      <c r="J11" s="21">
        <v>7.5</v>
      </c>
      <c r="K11" s="24">
        <f t="shared" si="0"/>
        <v>8</v>
      </c>
      <c r="L11" s="18" t="str">
        <f t="shared" si="1"/>
        <v>B</v>
      </c>
      <c r="M11" s="19">
        <f t="shared" si="2"/>
        <v>3</v>
      </c>
      <c r="N11" s="8" t="str">
        <f t="shared" si="3"/>
        <v>KHÁ</v>
      </c>
      <c r="O11" s="2" t="str">
        <f t="shared" si="4"/>
        <v>ĐẠT</v>
      </c>
    </row>
    <row r="12" spans="1:15" s="3" customFormat="1" ht="18" customHeight="1">
      <c r="A12" s="9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105">
        <v>10</v>
      </c>
      <c r="G12" s="105">
        <v>7.5</v>
      </c>
      <c r="H12" s="20"/>
      <c r="I12" s="21">
        <f t="shared" si="5"/>
        <v>7.5</v>
      </c>
      <c r="J12" s="21">
        <v>7.5</v>
      </c>
      <c r="K12" s="24">
        <f t="shared" si="0"/>
        <v>7.8</v>
      </c>
      <c r="L12" s="18" t="str">
        <f t="shared" si="1"/>
        <v>B</v>
      </c>
      <c r="M12" s="19">
        <f t="shared" si="2"/>
        <v>3</v>
      </c>
      <c r="N12" s="8" t="str">
        <f t="shared" si="3"/>
        <v>KHÁ</v>
      </c>
      <c r="O12" s="2" t="str">
        <f t="shared" si="4"/>
        <v>ĐẠT</v>
      </c>
    </row>
    <row r="13" spans="1:15" s="3" customFormat="1" ht="18" customHeight="1">
      <c r="A13" s="9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105">
        <v>9</v>
      </c>
      <c r="G13" s="105">
        <v>8</v>
      </c>
      <c r="H13" s="20"/>
      <c r="I13" s="21">
        <f t="shared" si="5"/>
        <v>8</v>
      </c>
      <c r="J13" s="21">
        <v>6</v>
      </c>
      <c r="K13" s="24">
        <f t="shared" si="0"/>
        <v>6.7</v>
      </c>
      <c r="L13" s="18" t="str">
        <f t="shared" si="1"/>
        <v>C</v>
      </c>
      <c r="M13" s="19">
        <f t="shared" si="2"/>
        <v>2</v>
      </c>
      <c r="N13" s="8" t="str">
        <f t="shared" si="3"/>
        <v>TB</v>
      </c>
      <c r="O13" s="2" t="str">
        <f t="shared" si="4"/>
        <v>ĐẠT</v>
      </c>
    </row>
    <row r="14" spans="1:15" s="3" customFormat="1" ht="18" customHeight="1">
      <c r="A14" s="9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105">
        <v>9</v>
      </c>
      <c r="G14" s="105">
        <v>8</v>
      </c>
      <c r="H14" s="20"/>
      <c r="I14" s="21">
        <f t="shared" si="5"/>
        <v>8</v>
      </c>
      <c r="J14" s="21">
        <v>8.5</v>
      </c>
      <c r="K14" s="24">
        <f t="shared" si="0"/>
        <v>8.5</v>
      </c>
      <c r="L14" s="18" t="str">
        <f t="shared" si="1"/>
        <v>A</v>
      </c>
      <c r="M14" s="19">
        <f t="shared" si="2"/>
        <v>4</v>
      </c>
      <c r="N14" s="8" t="str">
        <f t="shared" si="3"/>
        <v>GIỎI</v>
      </c>
      <c r="O14" s="2" t="str">
        <f t="shared" si="4"/>
        <v>ĐẠT</v>
      </c>
    </row>
    <row r="15" spans="1:15" s="3" customFormat="1" ht="18" customHeight="1">
      <c r="A15" s="9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105">
        <v>10</v>
      </c>
      <c r="G15" s="105">
        <v>9</v>
      </c>
      <c r="H15" s="20"/>
      <c r="I15" s="21">
        <f t="shared" si="5"/>
        <v>9</v>
      </c>
      <c r="J15" s="21">
        <v>8.5</v>
      </c>
      <c r="K15" s="24">
        <f t="shared" si="0"/>
        <v>8.8</v>
      </c>
      <c r="L15" s="18" t="str">
        <f t="shared" si="1"/>
        <v>A</v>
      </c>
      <c r="M15" s="19">
        <f t="shared" si="2"/>
        <v>4</v>
      </c>
      <c r="N15" s="8" t="str">
        <f t="shared" si="3"/>
        <v>GIỎI</v>
      </c>
      <c r="O15" s="2" t="str">
        <f t="shared" si="4"/>
        <v>ĐẠT</v>
      </c>
    </row>
    <row r="16" spans="1:15" s="3" customFormat="1" ht="18" customHeight="1">
      <c r="A16" s="9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105">
        <v>9</v>
      </c>
      <c r="G16" s="105">
        <v>8</v>
      </c>
      <c r="H16" s="20"/>
      <c r="I16" s="21">
        <f t="shared" si="5"/>
        <v>8</v>
      </c>
      <c r="J16" s="21">
        <v>6</v>
      </c>
      <c r="K16" s="24">
        <f t="shared" si="0"/>
        <v>6.7</v>
      </c>
      <c r="L16" s="18" t="str">
        <f t="shared" si="1"/>
        <v>C</v>
      </c>
      <c r="M16" s="19">
        <f t="shared" si="2"/>
        <v>2</v>
      </c>
      <c r="N16" s="8" t="str">
        <f t="shared" si="3"/>
        <v>TB</v>
      </c>
      <c r="O16" s="2" t="str">
        <f t="shared" si="4"/>
        <v>ĐẠT</v>
      </c>
    </row>
    <row r="17" spans="1:15" s="3" customFormat="1" ht="18" customHeight="1">
      <c r="A17" s="9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106">
        <v>9</v>
      </c>
      <c r="G17" s="105">
        <v>8</v>
      </c>
      <c r="H17" s="20"/>
      <c r="I17" s="21">
        <f t="shared" si="5"/>
        <v>8</v>
      </c>
      <c r="J17" s="21">
        <v>7</v>
      </c>
      <c r="K17" s="24">
        <f t="shared" si="0"/>
        <v>7.4</v>
      </c>
      <c r="L17" s="18" t="str">
        <f t="shared" si="1"/>
        <v>B</v>
      </c>
      <c r="M17" s="19">
        <f t="shared" si="2"/>
        <v>3</v>
      </c>
      <c r="N17" s="8" t="str">
        <f t="shared" si="3"/>
        <v>KHÁ</v>
      </c>
      <c r="O17" s="2" t="str">
        <f t="shared" si="4"/>
        <v>ĐẠT</v>
      </c>
    </row>
    <row r="18" spans="1:15" s="3" customFormat="1" ht="18" customHeight="1">
      <c r="A18" s="9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106">
        <v>10</v>
      </c>
      <c r="G18" s="105">
        <v>8</v>
      </c>
      <c r="H18" s="20"/>
      <c r="I18" s="21">
        <f t="shared" si="5"/>
        <v>8</v>
      </c>
      <c r="J18" s="21">
        <v>6.5</v>
      </c>
      <c r="K18" s="24">
        <f t="shared" si="0"/>
        <v>7.2</v>
      </c>
      <c r="L18" s="18" t="str">
        <f t="shared" si="1"/>
        <v>B</v>
      </c>
      <c r="M18" s="19">
        <f t="shared" si="2"/>
        <v>3</v>
      </c>
      <c r="N18" s="8" t="str">
        <f t="shared" si="3"/>
        <v>KHÁ</v>
      </c>
      <c r="O18" s="2" t="str">
        <f t="shared" si="4"/>
        <v>ĐẠT</v>
      </c>
    </row>
    <row r="19" spans="1:15" s="3" customFormat="1" ht="18" customHeight="1">
      <c r="A19" s="9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106">
        <v>9</v>
      </c>
      <c r="G19" s="105">
        <v>9</v>
      </c>
      <c r="H19" s="20"/>
      <c r="I19" s="21">
        <f t="shared" si="5"/>
        <v>9</v>
      </c>
      <c r="J19" s="21">
        <v>6.5</v>
      </c>
      <c r="K19" s="24">
        <f t="shared" si="0"/>
        <v>7.3</v>
      </c>
      <c r="L19" s="18" t="str">
        <f t="shared" si="1"/>
        <v>B</v>
      </c>
      <c r="M19" s="19">
        <f t="shared" si="2"/>
        <v>3</v>
      </c>
      <c r="N19" s="8" t="str">
        <f t="shared" si="3"/>
        <v>KHÁ</v>
      </c>
      <c r="O19" s="2" t="str">
        <f t="shared" si="4"/>
        <v>ĐẠT</v>
      </c>
    </row>
    <row r="20" spans="1:15" s="3" customFormat="1" ht="18" customHeight="1">
      <c r="A20" s="9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106">
        <v>10</v>
      </c>
      <c r="G20" s="105">
        <v>9.5</v>
      </c>
      <c r="H20" s="20"/>
      <c r="I20" s="21">
        <f t="shared" si="5"/>
        <v>9.5</v>
      </c>
      <c r="J20" s="21">
        <v>5.5</v>
      </c>
      <c r="K20" s="24">
        <f t="shared" si="0"/>
        <v>6.8</v>
      </c>
      <c r="L20" s="18" t="str">
        <f t="shared" si="1"/>
        <v>C</v>
      </c>
      <c r="M20" s="19">
        <f t="shared" si="2"/>
        <v>2</v>
      </c>
      <c r="N20" s="8" t="str">
        <f t="shared" si="3"/>
        <v>TB</v>
      </c>
      <c r="O20" s="2" t="str">
        <f t="shared" si="4"/>
        <v>ĐẠT</v>
      </c>
    </row>
    <row r="21" spans="1:15" s="3" customFormat="1" ht="18" customHeight="1">
      <c r="A21" s="9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106">
        <v>9</v>
      </c>
      <c r="G21" s="105">
        <v>9.5</v>
      </c>
      <c r="H21" s="20"/>
      <c r="I21" s="21">
        <f t="shared" si="5"/>
        <v>9.5</v>
      </c>
      <c r="J21" s="21">
        <v>7</v>
      </c>
      <c r="K21" s="24">
        <f t="shared" si="0"/>
        <v>7.7</v>
      </c>
      <c r="L21" s="18" t="str">
        <f t="shared" si="1"/>
        <v>B</v>
      </c>
      <c r="M21" s="19">
        <f t="shared" si="2"/>
        <v>3</v>
      </c>
      <c r="N21" s="8" t="str">
        <f t="shared" si="3"/>
        <v>KHÁ</v>
      </c>
      <c r="O21" s="2" t="str">
        <f t="shared" si="4"/>
        <v>ĐẠT</v>
      </c>
    </row>
    <row r="22" spans="1:15" s="3" customFormat="1" ht="18" customHeight="1">
      <c r="A22" s="9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106">
        <v>9</v>
      </c>
      <c r="G22" s="105">
        <v>9</v>
      </c>
      <c r="H22" s="20"/>
      <c r="I22" s="21">
        <f t="shared" si="5"/>
        <v>9</v>
      </c>
      <c r="J22" s="21">
        <v>6</v>
      </c>
      <c r="K22" s="24">
        <f t="shared" si="0"/>
        <v>6.9</v>
      </c>
      <c r="L22" s="18" t="str">
        <f t="shared" si="1"/>
        <v>C</v>
      </c>
      <c r="M22" s="19">
        <f t="shared" si="2"/>
        <v>2</v>
      </c>
      <c r="N22" s="8" t="str">
        <f t="shared" si="3"/>
        <v>TB</v>
      </c>
      <c r="O22" s="2" t="str">
        <f t="shared" si="4"/>
        <v>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106">
        <v>10</v>
      </c>
      <c r="G23" s="105">
        <v>9</v>
      </c>
      <c r="H23" s="20"/>
      <c r="I23" s="21">
        <f t="shared" si="5"/>
        <v>9</v>
      </c>
      <c r="J23" s="21">
        <v>7</v>
      </c>
      <c r="K23" s="24">
        <f aca="true" t="shared" si="6" ref="K23:K48">ROUND((J23*7+I23*2+F23)/10,1)</f>
        <v>7.7</v>
      </c>
      <c r="L23" s="18" t="str">
        <f aca="true" t="shared" si="7" ref="L23:L28">IF(K23&gt;=8.5,"A",IF(K23&gt;=7,"B",IF(K23&gt;=5.5,"C",IF(K23&gt;=4,"D",IF(AND(K23&lt;4,K23&gt;=0),"F",IF(AND(F23="",I23="",J23=""),"I",IF(OR(F23&lt;&gt;"",I23&lt;&gt;"",J23&lt;&gt;""),"X","R")))))))</f>
        <v>B</v>
      </c>
      <c r="M23" s="19">
        <f t="shared" si="2"/>
        <v>3</v>
      </c>
      <c r="N23" s="8" t="str">
        <f t="shared" si="3"/>
        <v>KHÁ</v>
      </c>
      <c r="O23" s="2" t="str">
        <f aca="true" t="shared" si="8" ref="O23:O46">IF(OR(K23&lt;4,J23&lt;=2),"KHÔNG ĐẠT","ĐẠT")</f>
        <v>ĐẠT</v>
      </c>
    </row>
    <row r="24" spans="1:15" s="3" customFormat="1" ht="18" customHeight="1">
      <c r="A24" s="9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106">
        <v>10</v>
      </c>
      <c r="G24" s="105">
        <v>8</v>
      </c>
      <c r="H24" s="20"/>
      <c r="I24" s="21">
        <f t="shared" si="5"/>
        <v>8</v>
      </c>
      <c r="J24" s="21">
        <v>6.5</v>
      </c>
      <c r="K24" s="24">
        <f t="shared" si="6"/>
        <v>7.2</v>
      </c>
      <c r="L24" s="18" t="str">
        <f t="shared" si="7"/>
        <v>B</v>
      </c>
      <c r="M24" s="19">
        <f t="shared" si="2"/>
        <v>3</v>
      </c>
      <c r="N24" s="8" t="str">
        <f t="shared" si="3"/>
        <v>KHÁ</v>
      </c>
      <c r="O24" s="2" t="str">
        <f t="shared" si="8"/>
        <v>ĐẠT</v>
      </c>
    </row>
    <row r="25" spans="1:15" s="3" customFormat="1" ht="18" customHeight="1">
      <c r="A25" s="9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106">
        <v>9</v>
      </c>
      <c r="G25" s="105">
        <v>9</v>
      </c>
      <c r="H25" s="20"/>
      <c r="I25" s="21">
        <f t="shared" si="5"/>
        <v>9</v>
      </c>
      <c r="J25" s="21">
        <v>6.5</v>
      </c>
      <c r="K25" s="24">
        <f t="shared" si="6"/>
        <v>7.3</v>
      </c>
      <c r="L25" s="18" t="str">
        <f t="shared" si="7"/>
        <v>B</v>
      </c>
      <c r="M25" s="19">
        <f t="shared" si="2"/>
        <v>3</v>
      </c>
      <c r="N25" s="8" t="str">
        <f t="shared" si="3"/>
        <v>KHÁ</v>
      </c>
      <c r="O25" s="2" t="str">
        <f t="shared" si="8"/>
        <v>ĐẠT</v>
      </c>
    </row>
    <row r="26" spans="1:15" s="3" customFormat="1" ht="18" customHeight="1">
      <c r="A26" s="9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106">
        <v>9</v>
      </c>
      <c r="G26" s="105">
        <v>8</v>
      </c>
      <c r="H26" s="20"/>
      <c r="I26" s="21">
        <f t="shared" si="5"/>
        <v>8</v>
      </c>
      <c r="J26" s="21">
        <v>6.5</v>
      </c>
      <c r="K26" s="24">
        <f t="shared" si="6"/>
        <v>7.1</v>
      </c>
      <c r="L26" s="18" t="str">
        <f t="shared" si="7"/>
        <v>B</v>
      </c>
      <c r="M26" s="19">
        <f t="shared" si="2"/>
        <v>3</v>
      </c>
      <c r="N26" s="8" t="str">
        <f t="shared" si="3"/>
        <v>KHÁ</v>
      </c>
      <c r="O26" s="2" t="str">
        <f t="shared" si="8"/>
        <v>ĐẠT</v>
      </c>
    </row>
    <row r="27" spans="1:15" s="3" customFormat="1" ht="18" customHeight="1">
      <c r="A27" s="9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106">
        <v>10</v>
      </c>
      <c r="G27" s="105">
        <v>8</v>
      </c>
      <c r="H27" s="20"/>
      <c r="I27" s="21">
        <f t="shared" si="5"/>
        <v>8</v>
      </c>
      <c r="J27" s="21">
        <v>6.5</v>
      </c>
      <c r="K27" s="24">
        <f t="shared" si="6"/>
        <v>7.2</v>
      </c>
      <c r="L27" s="18" t="str">
        <f t="shared" si="7"/>
        <v>B</v>
      </c>
      <c r="M27" s="19">
        <f t="shared" si="2"/>
        <v>3</v>
      </c>
      <c r="N27" s="8" t="str">
        <f t="shared" si="3"/>
        <v>KHÁ</v>
      </c>
      <c r="O27" s="2" t="str">
        <f t="shared" si="8"/>
        <v>ĐẠT</v>
      </c>
    </row>
    <row r="28" spans="1:15" s="3" customFormat="1" ht="18" customHeight="1">
      <c r="A28" s="9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106">
        <v>10</v>
      </c>
      <c r="G28" s="105">
        <v>7.5</v>
      </c>
      <c r="H28" s="20"/>
      <c r="I28" s="21">
        <f t="shared" si="5"/>
        <v>7.5</v>
      </c>
      <c r="J28" s="21">
        <v>5.5</v>
      </c>
      <c r="K28" s="24">
        <f t="shared" si="6"/>
        <v>6.4</v>
      </c>
      <c r="L28" s="18" t="str">
        <f t="shared" si="7"/>
        <v>C</v>
      </c>
      <c r="M28" s="19">
        <f t="shared" si="2"/>
        <v>2</v>
      </c>
      <c r="N28" s="8" t="str">
        <f t="shared" si="3"/>
        <v>TB</v>
      </c>
      <c r="O28" s="2" t="str">
        <f t="shared" si="8"/>
        <v>ĐẠT</v>
      </c>
    </row>
    <row r="29" spans="1:15" s="3" customFormat="1" ht="18" customHeight="1">
      <c r="A29" s="9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106">
        <v>10</v>
      </c>
      <c r="G29" s="105">
        <v>9</v>
      </c>
      <c r="H29" s="20"/>
      <c r="I29" s="21">
        <f t="shared" si="5"/>
        <v>9</v>
      </c>
      <c r="J29" s="21">
        <v>6</v>
      </c>
      <c r="K29" s="24">
        <f t="shared" si="6"/>
        <v>7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2"/>
        <v>3</v>
      </c>
      <c r="N29" s="8" t="str">
        <f t="shared" si="3"/>
        <v>KHÁ</v>
      </c>
      <c r="O29" s="2" t="str">
        <f t="shared" si="8"/>
        <v>ĐẠT</v>
      </c>
    </row>
    <row r="30" spans="1:15" s="3" customFormat="1" ht="18" customHeight="1">
      <c r="A30" s="9">
        <v>21</v>
      </c>
      <c r="B30" s="14" t="s">
        <v>105</v>
      </c>
      <c r="C30" s="15" t="s">
        <v>106</v>
      </c>
      <c r="D30" s="16" t="s">
        <v>101</v>
      </c>
      <c r="E30" s="17" t="s">
        <v>107</v>
      </c>
      <c r="F30" s="106">
        <v>9</v>
      </c>
      <c r="G30" s="105">
        <v>8</v>
      </c>
      <c r="H30" s="20"/>
      <c r="I30" s="21">
        <f t="shared" si="5"/>
        <v>8</v>
      </c>
      <c r="J30" s="21">
        <v>0</v>
      </c>
      <c r="K30" s="24">
        <f t="shared" si="6"/>
        <v>2.5</v>
      </c>
      <c r="L30" s="18" t="str">
        <f aca="true" t="shared" si="9" ref="L30:L48">IF(K30&gt;=8.5,"A",IF(K30&gt;=7,"B",IF(K30&gt;=5.5,"C",IF(K30&gt;=4,"D",IF(AND(K30&lt;4,K30&gt;=0),"F",IF(AND(F29="",I30="",J30=""),"I",IF(OR(F29&lt;&gt;"",I30&lt;&gt;"",J30&lt;&gt;""),"X","R")))))))</f>
        <v>F</v>
      </c>
      <c r="M30" s="19">
        <f t="shared" si="2"/>
        <v>0</v>
      </c>
      <c r="N30" s="8" t="str">
        <f t="shared" si="3"/>
        <v>KÉM</v>
      </c>
      <c r="O30" s="2" t="str">
        <f>IF(OR(K30&lt;4,J30&lt;=2),"KHÔNG ĐẠT","ĐẠT")</f>
        <v>KHÔNG ĐẠT</v>
      </c>
    </row>
    <row r="31" spans="1:15" s="3" customFormat="1" ht="18" customHeight="1">
      <c r="A31" s="9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106">
        <v>10</v>
      </c>
      <c r="G31" s="105">
        <v>8</v>
      </c>
      <c r="H31" s="20"/>
      <c r="I31" s="21">
        <f t="shared" si="5"/>
        <v>8</v>
      </c>
      <c r="J31" s="21">
        <v>7</v>
      </c>
      <c r="K31" s="24">
        <f t="shared" si="6"/>
        <v>7.5</v>
      </c>
      <c r="L31" s="18" t="str">
        <f t="shared" si="9"/>
        <v>B</v>
      </c>
      <c r="M31" s="19">
        <f t="shared" si="2"/>
        <v>3</v>
      </c>
      <c r="N31" s="8" t="str">
        <f t="shared" si="3"/>
        <v>KHÁ</v>
      </c>
      <c r="O31" s="2" t="str">
        <f t="shared" si="8"/>
        <v>ĐẠT</v>
      </c>
    </row>
    <row r="32" spans="1:15" s="3" customFormat="1" ht="18" customHeight="1">
      <c r="A32" s="9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106">
        <v>9</v>
      </c>
      <c r="G32" s="105">
        <v>8</v>
      </c>
      <c r="H32" s="20"/>
      <c r="I32" s="21">
        <f t="shared" si="5"/>
        <v>8</v>
      </c>
      <c r="J32" s="21">
        <v>7.5</v>
      </c>
      <c r="K32" s="24">
        <f t="shared" si="6"/>
        <v>7.8</v>
      </c>
      <c r="L32" s="18" t="str">
        <f t="shared" si="9"/>
        <v>B</v>
      </c>
      <c r="M32" s="19">
        <f t="shared" si="2"/>
        <v>3</v>
      </c>
      <c r="N32" s="8" t="str">
        <f t="shared" si="3"/>
        <v>KHÁ</v>
      </c>
      <c r="O32" s="2" t="str">
        <f t="shared" si="8"/>
        <v>ĐẠT</v>
      </c>
    </row>
    <row r="33" spans="1:15" s="3" customFormat="1" ht="18" customHeight="1">
      <c r="A33" s="9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106">
        <v>9</v>
      </c>
      <c r="G33" s="105">
        <v>8.5</v>
      </c>
      <c r="H33" s="20"/>
      <c r="I33" s="21">
        <f t="shared" si="5"/>
        <v>8.5</v>
      </c>
      <c r="J33" s="21">
        <v>8</v>
      </c>
      <c r="K33" s="24">
        <f t="shared" si="6"/>
        <v>8.2</v>
      </c>
      <c r="L33" s="18" t="str">
        <f t="shared" si="9"/>
        <v>B</v>
      </c>
      <c r="M33" s="19">
        <f t="shared" si="2"/>
        <v>3</v>
      </c>
      <c r="N33" s="8" t="str">
        <f t="shared" si="3"/>
        <v>KHÁ</v>
      </c>
      <c r="O33" s="2" t="str">
        <f t="shared" si="8"/>
        <v>ĐẠT</v>
      </c>
    </row>
    <row r="34" spans="1:15" ht="18" customHeight="1">
      <c r="A34" s="9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106">
        <v>10</v>
      </c>
      <c r="G34" s="105">
        <v>8</v>
      </c>
      <c r="H34" s="20"/>
      <c r="I34" s="21">
        <f t="shared" si="5"/>
        <v>8</v>
      </c>
      <c r="J34" s="21">
        <v>7.5</v>
      </c>
      <c r="K34" s="24">
        <f t="shared" si="6"/>
        <v>7.9</v>
      </c>
      <c r="L34" s="18" t="str">
        <f t="shared" si="9"/>
        <v>B</v>
      </c>
      <c r="M34" s="19">
        <f t="shared" si="2"/>
        <v>3</v>
      </c>
      <c r="N34" s="8" t="str">
        <f t="shared" si="3"/>
        <v>KHÁ</v>
      </c>
      <c r="O34" s="2" t="str">
        <f t="shared" si="8"/>
        <v>ĐẠT</v>
      </c>
    </row>
    <row r="35" spans="1:15" ht="18" customHeight="1">
      <c r="A35" s="9">
        <v>26</v>
      </c>
      <c r="B35" s="14" t="s">
        <v>122</v>
      </c>
      <c r="C35" s="15" t="s">
        <v>30</v>
      </c>
      <c r="D35" s="16" t="s">
        <v>123</v>
      </c>
      <c r="E35" s="17" t="s">
        <v>124</v>
      </c>
      <c r="F35" s="106">
        <v>9</v>
      </c>
      <c r="G35" s="105">
        <v>8</v>
      </c>
      <c r="H35" s="20"/>
      <c r="I35" s="21">
        <f t="shared" si="5"/>
        <v>8</v>
      </c>
      <c r="J35" s="21">
        <v>7</v>
      </c>
      <c r="K35" s="24">
        <f t="shared" si="6"/>
        <v>7.4</v>
      </c>
      <c r="L35" s="18" t="str">
        <f t="shared" si="9"/>
        <v>B</v>
      </c>
      <c r="M35" s="19">
        <f t="shared" si="2"/>
        <v>3</v>
      </c>
      <c r="N35" s="8" t="str">
        <f t="shared" si="3"/>
        <v>KHÁ</v>
      </c>
      <c r="O35" s="2" t="str">
        <f t="shared" si="8"/>
        <v>ĐẠT</v>
      </c>
    </row>
    <row r="36" spans="1:15" ht="18" customHeight="1">
      <c r="A36" s="9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106">
        <v>10</v>
      </c>
      <c r="G36" s="105">
        <v>9</v>
      </c>
      <c r="H36" s="20"/>
      <c r="I36" s="21">
        <f t="shared" si="5"/>
        <v>9</v>
      </c>
      <c r="J36" s="21">
        <v>7.5</v>
      </c>
      <c r="K36" s="24">
        <f t="shared" si="6"/>
        <v>8.1</v>
      </c>
      <c r="L36" s="18" t="str">
        <f t="shared" si="9"/>
        <v>B</v>
      </c>
      <c r="M36" s="19">
        <f t="shared" si="2"/>
        <v>3</v>
      </c>
      <c r="N36" s="8" t="str">
        <f t="shared" si="3"/>
        <v>KHÁ</v>
      </c>
      <c r="O36" s="2" t="str">
        <f t="shared" si="8"/>
        <v>ĐẠT</v>
      </c>
    </row>
    <row r="37" spans="1:15" ht="18" customHeight="1">
      <c r="A37" s="9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106">
        <v>10</v>
      </c>
      <c r="G37" s="105">
        <v>8</v>
      </c>
      <c r="H37" s="20"/>
      <c r="I37" s="21">
        <f t="shared" si="5"/>
        <v>8</v>
      </c>
      <c r="J37" s="21">
        <v>7.5</v>
      </c>
      <c r="K37" s="24">
        <f t="shared" si="6"/>
        <v>7.9</v>
      </c>
      <c r="L37" s="18" t="str">
        <f t="shared" si="9"/>
        <v>B</v>
      </c>
      <c r="M37" s="19">
        <f t="shared" si="2"/>
        <v>3</v>
      </c>
      <c r="N37" s="8" t="str">
        <f t="shared" si="3"/>
        <v>KHÁ</v>
      </c>
      <c r="O37" s="2" t="str">
        <f t="shared" si="8"/>
        <v>ĐẠT</v>
      </c>
    </row>
    <row r="38" spans="1:15" ht="18" customHeight="1">
      <c r="A38" s="9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106">
        <v>9</v>
      </c>
      <c r="G38" s="105">
        <v>9</v>
      </c>
      <c r="H38" s="20"/>
      <c r="I38" s="21">
        <f t="shared" si="5"/>
        <v>9</v>
      </c>
      <c r="J38" s="21">
        <v>7.5</v>
      </c>
      <c r="K38" s="24">
        <f t="shared" si="6"/>
        <v>8</v>
      </c>
      <c r="L38" s="18" t="str">
        <f t="shared" si="9"/>
        <v>B</v>
      </c>
      <c r="M38" s="19">
        <f t="shared" si="2"/>
        <v>3</v>
      </c>
      <c r="N38" s="8" t="str">
        <f t="shared" si="3"/>
        <v>KHÁ</v>
      </c>
      <c r="O38" s="2" t="str">
        <f t="shared" si="8"/>
        <v>ĐẠT</v>
      </c>
    </row>
    <row r="39" spans="1:15" ht="18" customHeight="1">
      <c r="A39" s="9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105">
        <v>10</v>
      </c>
      <c r="G39" s="105">
        <v>8</v>
      </c>
      <c r="H39" s="20"/>
      <c r="I39" s="21">
        <f t="shared" si="5"/>
        <v>8</v>
      </c>
      <c r="J39" s="21">
        <v>6.5</v>
      </c>
      <c r="K39" s="24">
        <f t="shared" si="6"/>
        <v>7.2</v>
      </c>
      <c r="L39" s="18" t="str">
        <f t="shared" si="9"/>
        <v>B</v>
      </c>
      <c r="M39" s="19">
        <f t="shared" si="2"/>
        <v>3</v>
      </c>
      <c r="N39" s="8" t="str">
        <f t="shared" si="3"/>
        <v>KHÁ</v>
      </c>
      <c r="O39" s="2" t="str">
        <f t="shared" si="8"/>
        <v>ĐẠT</v>
      </c>
    </row>
    <row r="40" spans="1:15" ht="18" customHeight="1">
      <c r="A40" s="9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106">
        <v>10</v>
      </c>
      <c r="G40" s="105">
        <v>8</v>
      </c>
      <c r="H40" s="20"/>
      <c r="I40" s="21">
        <f t="shared" si="5"/>
        <v>8</v>
      </c>
      <c r="J40" s="21">
        <v>8.8</v>
      </c>
      <c r="K40" s="24">
        <f t="shared" si="6"/>
        <v>8.8</v>
      </c>
      <c r="L40" s="18" t="str">
        <f t="shared" si="9"/>
        <v>A</v>
      </c>
      <c r="M40" s="19">
        <f t="shared" si="2"/>
        <v>4</v>
      </c>
      <c r="N40" s="8" t="str">
        <f t="shared" si="3"/>
        <v>GIỎI</v>
      </c>
      <c r="O40" s="2" t="str">
        <f t="shared" si="8"/>
        <v>ĐẠT</v>
      </c>
    </row>
    <row r="41" spans="1:15" ht="18" customHeight="1">
      <c r="A41" s="9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106">
        <v>10</v>
      </c>
      <c r="G41" s="105">
        <v>8</v>
      </c>
      <c r="H41" s="20"/>
      <c r="I41" s="21">
        <f t="shared" si="5"/>
        <v>8</v>
      </c>
      <c r="J41" s="21">
        <v>6</v>
      </c>
      <c r="K41" s="24">
        <f t="shared" si="6"/>
        <v>6.8</v>
      </c>
      <c r="L41" s="18" t="str">
        <f t="shared" si="9"/>
        <v>C</v>
      </c>
      <c r="M41" s="19">
        <f t="shared" si="2"/>
        <v>2</v>
      </c>
      <c r="N41" s="8" t="str">
        <f t="shared" si="3"/>
        <v>TB</v>
      </c>
      <c r="O41" s="2" t="str">
        <f t="shared" si="8"/>
        <v>ĐẠT</v>
      </c>
    </row>
    <row r="42" spans="1:15" ht="18" customHeight="1">
      <c r="A42" s="9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105">
        <v>8</v>
      </c>
      <c r="G42" s="105">
        <v>8</v>
      </c>
      <c r="H42" s="20"/>
      <c r="I42" s="21">
        <f t="shared" si="5"/>
        <v>8</v>
      </c>
      <c r="J42" s="21">
        <v>7</v>
      </c>
      <c r="K42" s="24">
        <f t="shared" si="6"/>
        <v>7.3</v>
      </c>
      <c r="L42" s="18" t="str">
        <f t="shared" si="9"/>
        <v>B</v>
      </c>
      <c r="M42" s="19">
        <f t="shared" si="2"/>
        <v>3</v>
      </c>
      <c r="N42" s="8" t="str">
        <f t="shared" si="3"/>
        <v>KHÁ</v>
      </c>
      <c r="O42" s="2" t="str">
        <f t="shared" si="8"/>
        <v>ĐẠT</v>
      </c>
    </row>
    <row r="43" spans="1:16" s="154" customFormat="1" ht="18" customHeight="1">
      <c r="A43" s="140">
        <v>34</v>
      </c>
      <c r="B43" s="141" t="s">
        <v>143</v>
      </c>
      <c r="C43" s="142" t="s">
        <v>144</v>
      </c>
      <c r="D43" s="143" t="s">
        <v>145</v>
      </c>
      <c r="E43" s="144" t="s">
        <v>146</v>
      </c>
      <c r="F43" s="145">
        <v>10</v>
      </c>
      <c r="G43" s="146">
        <v>8</v>
      </c>
      <c r="H43" s="147"/>
      <c r="I43" s="148">
        <f t="shared" si="5"/>
        <v>8</v>
      </c>
      <c r="J43" s="148">
        <v>5.5</v>
      </c>
      <c r="K43" s="155">
        <f t="shared" si="6"/>
        <v>6.5</v>
      </c>
      <c r="L43" s="150" t="str">
        <f t="shared" si="9"/>
        <v>C</v>
      </c>
      <c r="M43" s="151">
        <f t="shared" si="2"/>
        <v>2</v>
      </c>
      <c r="N43" s="152" t="str">
        <f aca="true" t="shared" si="10" ref="N43:N48">IF(L43="A","GIỎI",IF(L43="B","KHÁ",IF(L43="C","TB",IF(L43="D","TB YẾU","KÉM"))))</f>
        <v>TB</v>
      </c>
      <c r="O43" s="153" t="str">
        <f t="shared" si="8"/>
        <v>ĐẠT</v>
      </c>
      <c r="P43" s="154" t="s">
        <v>231</v>
      </c>
    </row>
    <row r="44" spans="1:15" ht="18" customHeight="1">
      <c r="A44" s="9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106">
        <v>10</v>
      </c>
      <c r="G44" s="105">
        <v>8</v>
      </c>
      <c r="H44" s="20"/>
      <c r="I44" s="21">
        <f t="shared" si="5"/>
        <v>8</v>
      </c>
      <c r="J44" s="21">
        <v>9</v>
      </c>
      <c r="K44" s="24">
        <f t="shared" si="6"/>
        <v>8.9</v>
      </c>
      <c r="L44" s="18" t="str">
        <f t="shared" si="9"/>
        <v>A</v>
      </c>
      <c r="M44" s="19">
        <f t="shared" si="2"/>
        <v>4</v>
      </c>
      <c r="N44" s="8" t="str">
        <f t="shared" si="10"/>
        <v>GIỎI</v>
      </c>
      <c r="O44" s="2" t="str">
        <f>IF(OR(K44&lt;4,J44&lt;=2),"KHÔNG ĐẠT","ĐẠT")</f>
        <v>ĐẠT</v>
      </c>
    </row>
    <row r="45" spans="1:15" ht="18" customHeight="1">
      <c r="A45" s="9">
        <v>36</v>
      </c>
      <c r="B45" s="14" t="s">
        <v>150</v>
      </c>
      <c r="C45" s="15" t="s">
        <v>48</v>
      </c>
      <c r="D45" s="16" t="s">
        <v>151</v>
      </c>
      <c r="E45" s="17" t="s">
        <v>152</v>
      </c>
      <c r="F45" s="105">
        <v>9</v>
      </c>
      <c r="G45" s="105">
        <v>7.5</v>
      </c>
      <c r="H45" s="20"/>
      <c r="I45" s="21">
        <f t="shared" si="5"/>
        <v>7.5</v>
      </c>
      <c r="J45" s="21">
        <v>0</v>
      </c>
      <c r="K45" s="24">
        <f t="shared" si="6"/>
        <v>2.4</v>
      </c>
      <c r="L45" s="18" t="str">
        <f t="shared" si="9"/>
        <v>F</v>
      </c>
      <c r="M45" s="19">
        <f t="shared" si="2"/>
        <v>0</v>
      </c>
      <c r="N45" s="8" t="str">
        <f t="shared" si="10"/>
        <v>KÉM</v>
      </c>
      <c r="O45" s="2" t="str">
        <f t="shared" si="8"/>
        <v>KHÔNG ĐẠT</v>
      </c>
    </row>
    <row r="46" spans="1:15" ht="18" customHeight="1">
      <c r="A46" s="9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105">
        <v>9</v>
      </c>
      <c r="G46" s="105">
        <v>8</v>
      </c>
      <c r="H46" s="20"/>
      <c r="I46" s="21">
        <f t="shared" si="5"/>
        <v>8</v>
      </c>
      <c r="J46" s="21">
        <v>6</v>
      </c>
      <c r="K46" s="24">
        <f t="shared" si="6"/>
        <v>6.7</v>
      </c>
      <c r="L46" s="18" t="str">
        <f t="shared" si="9"/>
        <v>C</v>
      </c>
      <c r="M46" s="19">
        <f t="shared" si="2"/>
        <v>2</v>
      </c>
      <c r="N46" s="8" t="str">
        <f t="shared" si="10"/>
        <v>TB</v>
      </c>
      <c r="O46" s="2" t="str">
        <f t="shared" si="8"/>
        <v>ĐẠT</v>
      </c>
    </row>
    <row r="47" spans="1:15" ht="18" customHeight="1">
      <c r="A47" s="9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14">
        <v>10</v>
      </c>
      <c r="G47" s="105">
        <v>9</v>
      </c>
      <c r="H47" s="20"/>
      <c r="I47" s="21">
        <f t="shared" si="5"/>
        <v>9</v>
      </c>
      <c r="J47" s="21">
        <v>6</v>
      </c>
      <c r="K47" s="24">
        <f t="shared" si="6"/>
        <v>7</v>
      </c>
      <c r="L47" s="18" t="str">
        <f t="shared" si="9"/>
        <v>B</v>
      </c>
      <c r="M47" s="19">
        <f>IF(L47="A",4,IF(L47="B",3,IF(L47="C",2,IF(L47="D",1,0))))</f>
        <v>3</v>
      </c>
      <c r="N47" s="8" t="str">
        <f t="shared" si="10"/>
        <v>KHÁ</v>
      </c>
      <c r="O47" s="2" t="str">
        <f>IF(OR(K47&lt;4,J47&lt;=2),"KHÔNG ĐẠT","ĐẠT")</f>
        <v>ĐẠT</v>
      </c>
    </row>
    <row r="48" spans="1:15" ht="18" customHeight="1">
      <c r="A48" s="9">
        <v>39</v>
      </c>
      <c r="B48" s="14" t="s">
        <v>159</v>
      </c>
      <c r="C48" s="15" t="s">
        <v>160</v>
      </c>
      <c r="D48" s="16" t="s">
        <v>24</v>
      </c>
      <c r="E48" s="17" t="s">
        <v>161</v>
      </c>
      <c r="F48" s="14">
        <v>10</v>
      </c>
      <c r="G48" s="105">
        <v>9</v>
      </c>
      <c r="H48" s="20"/>
      <c r="I48" s="21">
        <f t="shared" si="5"/>
        <v>9</v>
      </c>
      <c r="J48" s="21">
        <v>6</v>
      </c>
      <c r="K48" s="24">
        <f t="shared" si="6"/>
        <v>7</v>
      </c>
      <c r="L48" s="18" t="str">
        <f t="shared" si="9"/>
        <v>B</v>
      </c>
      <c r="M48" s="19">
        <f>IF(L48="A",4,IF(L48="B",3,IF(L48="C",2,IF(L48="D",1,0))))</f>
        <v>3</v>
      </c>
      <c r="N48" s="8" t="str">
        <f t="shared" si="10"/>
        <v>KHÁ</v>
      </c>
      <c r="O48" s="2" t="str">
        <f>IF(OR(K48&lt;4,J48&lt;=2),"KHÔNG ĐẠT","ĐẠT")</f>
        <v>ĐẠT</v>
      </c>
    </row>
    <row r="49" spans="1:6" ht="10.5" customHeight="1">
      <c r="A49" s="22"/>
      <c r="F49" s="1"/>
    </row>
    <row r="50" spans="2:5" ht="15.75">
      <c r="B50" s="189" t="s">
        <v>173</v>
      </c>
      <c r="C50" s="189"/>
      <c r="D50" s="189"/>
      <c r="E50" s="189"/>
    </row>
    <row r="51" spans="2:15" ht="15.75">
      <c r="B51" s="182" t="s">
        <v>168</v>
      </c>
      <c r="C51" s="182"/>
      <c r="D51" s="182"/>
      <c r="E51" s="182" t="s">
        <v>37</v>
      </c>
      <c r="F51" s="182"/>
      <c r="G51" s="182"/>
      <c r="H51" s="182"/>
      <c r="I51" s="180" t="s">
        <v>38</v>
      </c>
      <c r="J51" s="180"/>
      <c r="K51" s="180"/>
      <c r="L51" s="27"/>
      <c r="M51" s="180" t="s">
        <v>169</v>
      </c>
      <c r="N51" s="180"/>
      <c r="O51" s="180"/>
    </row>
    <row r="52" spans="2:13" ht="15.75"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1"/>
      <c r="M52" s="11"/>
    </row>
    <row r="53" spans="2:13" ht="15.75"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1"/>
      <c r="M53" s="11"/>
    </row>
    <row r="54" spans="2:13" ht="15.75"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1"/>
      <c r="M54" s="11"/>
    </row>
    <row r="55" spans="2:15" ht="15.75">
      <c r="B55" s="182" t="s">
        <v>167</v>
      </c>
      <c r="C55" s="182"/>
      <c r="D55" s="182"/>
      <c r="E55" s="182" t="s">
        <v>171</v>
      </c>
      <c r="F55" s="182"/>
      <c r="G55" s="182"/>
      <c r="H55" s="182"/>
      <c r="I55" s="182" t="s">
        <v>170</v>
      </c>
      <c r="J55" s="182"/>
      <c r="K55" s="182"/>
      <c r="L55" s="27"/>
      <c r="M55" s="180" t="s">
        <v>172</v>
      </c>
      <c r="N55" s="180"/>
      <c r="O55" s="180"/>
    </row>
    <row r="56" spans="2:13" ht="15.75"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1"/>
      <c r="M56" s="11"/>
    </row>
  </sheetData>
  <sheetProtection/>
  <mergeCells count="26">
    <mergeCell ref="B55:D55"/>
    <mergeCell ref="E55:H55"/>
    <mergeCell ref="I55:K55"/>
    <mergeCell ref="M55:O55"/>
    <mergeCell ref="A8:A9"/>
    <mergeCell ref="B8:B9"/>
    <mergeCell ref="N8:O9"/>
    <mergeCell ref="B50:E50"/>
    <mergeCell ref="B51:D51"/>
    <mergeCell ref="E51:H51"/>
    <mergeCell ref="I51:K51"/>
    <mergeCell ref="M51:O51"/>
    <mergeCell ref="A1:D1"/>
    <mergeCell ref="E1:N1"/>
    <mergeCell ref="A2:D2"/>
    <mergeCell ref="E2:N2"/>
    <mergeCell ref="E3:N3"/>
    <mergeCell ref="E4:N4"/>
    <mergeCell ref="C8:D9"/>
    <mergeCell ref="E5:N5"/>
    <mergeCell ref="E6:N6"/>
    <mergeCell ref="J8:J9"/>
    <mergeCell ref="K8:M8"/>
    <mergeCell ref="E8:E9"/>
    <mergeCell ref="F8:F9"/>
    <mergeCell ref="G8:I8"/>
  </mergeCells>
  <printOptions/>
  <pageMargins left="0.66" right="0.19" top="0.75" bottom="0.3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202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203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0.75" customHeight="1">
      <c r="A9" s="179"/>
      <c r="B9" s="179"/>
      <c r="C9" s="179"/>
      <c r="D9" s="179"/>
      <c r="E9" s="179"/>
      <c r="F9" s="174"/>
      <c r="G9" s="7" t="s">
        <v>8</v>
      </c>
      <c r="H9" s="7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10" customFormat="1" ht="20.25" customHeight="1">
      <c r="A10" s="9">
        <v>1</v>
      </c>
      <c r="B10" s="61" t="s">
        <v>98</v>
      </c>
      <c r="C10" s="62" t="s">
        <v>17</v>
      </c>
      <c r="D10" s="63" t="s">
        <v>99</v>
      </c>
      <c r="E10" s="73">
        <v>34127</v>
      </c>
      <c r="F10" s="43"/>
      <c r="G10" s="43"/>
      <c r="H10" s="44"/>
      <c r="I10" s="45"/>
      <c r="J10" s="45">
        <v>6</v>
      </c>
      <c r="K10" s="25">
        <f>ROUND((J10*7+I10*2+F10)/10,1)</f>
        <v>4.2</v>
      </c>
      <c r="L10" s="46" t="str">
        <f>IF(K10&gt;=8.5,"A",IF(K10&gt;=7,"B",IF(K10&gt;=5.5,"C",IF(K10&gt;=4,"D",IF(AND(K10&lt;4,K10&gt;=0),"F",IF(AND(F10="",I10="",J10=""),"I",IF(OR(F10&lt;&gt;"",I10&lt;&gt;"",J10&lt;&gt;""),"X","R")))))))</f>
        <v>D</v>
      </c>
      <c r="M10" s="47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2:5" ht="15.75">
      <c r="B11" s="189" t="s">
        <v>180</v>
      </c>
      <c r="C11" s="189"/>
      <c r="D11" s="189"/>
      <c r="E11" s="189"/>
    </row>
    <row r="12" spans="2:15" ht="15.75">
      <c r="B12" s="182" t="s">
        <v>168</v>
      </c>
      <c r="C12" s="182"/>
      <c r="D12" s="182"/>
      <c r="E12" s="182" t="s">
        <v>37</v>
      </c>
      <c r="F12" s="182"/>
      <c r="G12" s="182"/>
      <c r="H12" s="182"/>
      <c r="I12" s="180" t="s">
        <v>38</v>
      </c>
      <c r="J12" s="180"/>
      <c r="K12" s="180"/>
      <c r="L12" s="27"/>
      <c r="M12" s="180" t="s">
        <v>169</v>
      </c>
      <c r="N12" s="180"/>
      <c r="O12" s="180"/>
    </row>
    <row r="13" spans="2:13" ht="15.75"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1"/>
      <c r="M13" s="11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5" ht="15.75">
      <c r="B16" s="182" t="s">
        <v>167</v>
      </c>
      <c r="C16" s="182"/>
      <c r="D16" s="182"/>
      <c r="E16" s="182" t="s">
        <v>171</v>
      </c>
      <c r="F16" s="182"/>
      <c r="G16" s="182"/>
      <c r="H16" s="182"/>
      <c r="I16" s="182" t="s">
        <v>170</v>
      </c>
      <c r="J16" s="182"/>
      <c r="K16" s="182"/>
      <c r="L16" s="27"/>
      <c r="M16" s="180" t="s">
        <v>178</v>
      </c>
      <c r="N16" s="180"/>
      <c r="O16" s="180"/>
    </row>
    <row r="17" spans="2:15" ht="15.75">
      <c r="B17" s="182"/>
      <c r="C17" s="182"/>
      <c r="D17" s="182"/>
      <c r="E17" s="10"/>
      <c r="F17" s="12"/>
      <c r="G17" s="10"/>
      <c r="H17" s="10"/>
      <c r="I17" s="10"/>
      <c r="J17" s="10"/>
      <c r="K17" s="180"/>
      <c r="L17" s="180"/>
      <c r="M17" s="180"/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7:D17"/>
    <mergeCell ref="N8:O9"/>
    <mergeCell ref="E5:N5"/>
    <mergeCell ref="E6:N6"/>
    <mergeCell ref="A8:A9"/>
    <mergeCell ref="B8:B9"/>
    <mergeCell ref="C8:D9"/>
    <mergeCell ref="E8:E9"/>
    <mergeCell ref="F8:F9"/>
    <mergeCell ref="G8:I8"/>
    <mergeCell ref="K17:O17"/>
    <mergeCell ref="B11:E11"/>
    <mergeCell ref="B12:D12"/>
    <mergeCell ref="E12:H12"/>
    <mergeCell ref="I12:K12"/>
    <mergeCell ref="M12:O12"/>
    <mergeCell ref="B16:D16"/>
    <mergeCell ref="E16:H16"/>
    <mergeCell ref="I16:K16"/>
    <mergeCell ref="M16:O16"/>
  </mergeCells>
  <printOptions/>
  <pageMargins left="0.31" right="0.16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204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88" customFormat="1" ht="21" customHeight="1">
      <c r="A10" s="9">
        <v>1</v>
      </c>
      <c r="B10" s="61" t="s">
        <v>78</v>
      </c>
      <c r="C10" s="62" t="s">
        <v>79</v>
      </c>
      <c r="D10" s="63" t="s">
        <v>21</v>
      </c>
      <c r="E10" s="64">
        <v>35054</v>
      </c>
      <c r="F10" s="50">
        <v>6</v>
      </c>
      <c r="G10" s="51">
        <v>6</v>
      </c>
      <c r="H10" s="84">
        <v>8</v>
      </c>
      <c r="I10" s="21">
        <f>(H10*2+G10)/3</f>
        <v>7.333333333333333</v>
      </c>
      <c r="J10" s="21">
        <v>6.5</v>
      </c>
      <c r="K10" s="85">
        <f>ROUND((J10*6+I10*3+F10)/10,1)</f>
        <v>6.7</v>
      </c>
      <c r="L10" s="86" t="str">
        <f>IF(K10&gt;=8.5,"A",IF(K10&gt;=7,"B",IF(K10&gt;=5.5,"C",IF(K10&gt;=4,"D",IF(AND(K10&lt;4,K10&gt;=0),"F",IF(AND(#REF!="",I10="",J10=""),"I",IF(OR(#REF!&lt;&gt;"",I10&lt;&gt;"",J10&lt;&gt;""),"X","R")))))))</f>
        <v>C</v>
      </c>
      <c r="M10" s="8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88" customFormat="1" ht="21" customHeight="1">
      <c r="A11" s="9">
        <v>2</v>
      </c>
      <c r="B11" s="72" t="s">
        <v>133</v>
      </c>
      <c r="C11" s="74" t="s">
        <v>33</v>
      </c>
      <c r="D11" s="75" t="s">
        <v>31</v>
      </c>
      <c r="E11" s="76">
        <v>34387</v>
      </c>
      <c r="F11" s="50">
        <v>7</v>
      </c>
      <c r="G11" s="51">
        <v>6</v>
      </c>
      <c r="H11" s="84">
        <v>6</v>
      </c>
      <c r="I11" s="21">
        <f>(H11*2+G11)/3</f>
        <v>6</v>
      </c>
      <c r="J11" s="21">
        <v>5</v>
      </c>
      <c r="K11" s="85">
        <f>ROUND((J11*6+I11*3+F11)/10,1)</f>
        <v>5.5</v>
      </c>
      <c r="L11" s="86" t="str">
        <f>IF(K11&gt;=8.5,"A",IF(K11&gt;=7,"B",IF(K11&gt;=5.5,"C",IF(K11&gt;=4,"D",IF(AND(K11&lt;4,K11&gt;=0),"F",IF(AND(#REF!="",I11="",J11=""),"I",IF(OR(#REF!&lt;&gt;"",I11&lt;&gt;"",J11&lt;&gt;""),"X","R")))))))</f>
        <v>C</v>
      </c>
      <c r="M11" s="87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2:5" ht="22.5" customHeight="1">
      <c r="B12" s="189" t="s">
        <v>205</v>
      </c>
      <c r="C12" s="189"/>
      <c r="D12" s="189"/>
      <c r="E12" s="189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167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172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206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207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88" customFormat="1" ht="21" customHeight="1">
      <c r="A10" s="9">
        <v>1</v>
      </c>
      <c r="B10" s="77" t="s">
        <v>39</v>
      </c>
      <c r="C10" s="78" t="s">
        <v>40</v>
      </c>
      <c r="D10" s="79" t="s">
        <v>41</v>
      </c>
      <c r="E10" s="80">
        <v>34314</v>
      </c>
      <c r="F10" s="50">
        <v>8</v>
      </c>
      <c r="G10" s="51"/>
      <c r="H10" s="84">
        <v>6</v>
      </c>
      <c r="I10" s="21">
        <f>H10</f>
        <v>6</v>
      </c>
      <c r="J10" s="21">
        <v>0</v>
      </c>
      <c r="K10" s="85">
        <f>ROUND((J10*6+I10*3+F10)/10,1)</f>
        <v>2.6</v>
      </c>
      <c r="L10" s="86" t="str">
        <f>IF(K10&gt;=8.5,"A",IF(K10&gt;=7,"B",IF(K10&gt;=5.5,"C",IF(K10&gt;=4,"D",IF(AND(K10&lt;4,K10&gt;=0),"F",IF(AND(#REF!="",I10="",J10=""),"I",IF(OR(#REF!&lt;&gt;"",I10&lt;&gt;"",J10&lt;&gt;""),"X","R")))))))</f>
        <v>F</v>
      </c>
      <c r="M10" s="87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88" customFormat="1" ht="21" customHeight="1">
      <c r="A11" s="9">
        <v>2</v>
      </c>
      <c r="B11" s="72" t="s">
        <v>43</v>
      </c>
      <c r="C11" s="81" t="s">
        <v>44</v>
      </c>
      <c r="D11" s="82" t="s">
        <v>45</v>
      </c>
      <c r="E11" s="83">
        <v>34354</v>
      </c>
      <c r="F11" s="50">
        <v>8</v>
      </c>
      <c r="G11" s="51"/>
      <c r="H11" s="84">
        <v>7.8</v>
      </c>
      <c r="I11" s="21">
        <f>H11</f>
        <v>7.8</v>
      </c>
      <c r="J11" s="21">
        <v>0</v>
      </c>
      <c r="K11" s="85">
        <f>ROUND((J11*6+I11*3+F11)/10,1)</f>
        <v>3.1</v>
      </c>
      <c r="L11" s="86" t="str">
        <f>IF(K11&gt;=8.5,"A",IF(K11&gt;=7,"B",IF(K11&gt;=5.5,"C",IF(K11&gt;=4,"D",IF(AND(K11&lt;4,K11&gt;=0),"F",IF(AND(#REF!="",I11="",J11=""),"I",IF(OR(#REF!&lt;&gt;"",I11&lt;&gt;"",J11&lt;&gt;""),"X","R")))))))</f>
        <v>F</v>
      </c>
      <c r="M11" s="87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88" customFormat="1" ht="21" customHeight="1">
      <c r="A12" s="9">
        <v>3</v>
      </c>
      <c r="B12" s="72" t="s">
        <v>133</v>
      </c>
      <c r="C12" s="74" t="s">
        <v>33</v>
      </c>
      <c r="D12" s="75" t="s">
        <v>31</v>
      </c>
      <c r="E12" s="76">
        <v>34387</v>
      </c>
      <c r="F12" s="50">
        <v>7.5</v>
      </c>
      <c r="G12" s="51"/>
      <c r="H12" s="84">
        <v>6</v>
      </c>
      <c r="I12" s="21">
        <f>H12</f>
        <v>6</v>
      </c>
      <c r="J12" s="21">
        <v>5.5</v>
      </c>
      <c r="K12" s="85">
        <f>ROUND((J12*6+I12*3+F12)/10,1)</f>
        <v>5.9</v>
      </c>
      <c r="L12" s="86" t="str">
        <f>IF(K12&gt;=8.5,"A",IF(K12&gt;=7,"B",IF(K12&gt;=5.5,"C",IF(K12&gt;=4,"D",IF(AND(K12&lt;4,K12&gt;=0),"F",IF(AND(#REF!="",I12="",J12=""),"I",IF(OR(#REF!&lt;&gt;"",I12&lt;&gt;"",J12&lt;&gt;""),"X","R")))))))</f>
        <v>C</v>
      </c>
      <c r="M12" s="87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22.5" customHeight="1">
      <c r="B13" s="195" t="s">
        <v>208</v>
      </c>
      <c r="C13" s="195"/>
      <c r="D13" s="195"/>
      <c r="E13" s="195"/>
    </row>
    <row r="14" spans="2:15" ht="15.75">
      <c r="B14" s="182" t="s">
        <v>168</v>
      </c>
      <c r="C14" s="182"/>
      <c r="D14" s="182"/>
      <c r="E14" s="182" t="s">
        <v>37</v>
      </c>
      <c r="F14" s="182"/>
      <c r="G14" s="182"/>
      <c r="H14" s="182"/>
      <c r="I14" s="180" t="s">
        <v>38</v>
      </c>
      <c r="J14" s="180"/>
      <c r="K14" s="180"/>
      <c r="L14" s="27"/>
      <c r="M14" s="180" t="s">
        <v>169</v>
      </c>
      <c r="N14" s="180"/>
      <c r="O14" s="180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182" t="s">
        <v>167</v>
      </c>
      <c r="C18" s="182"/>
      <c r="D18" s="182"/>
      <c r="E18" s="182" t="s">
        <v>171</v>
      </c>
      <c r="F18" s="182"/>
      <c r="G18" s="182"/>
      <c r="H18" s="182"/>
      <c r="I18" s="182" t="s">
        <v>170</v>
      </c>
      <c r="J18" s="182"/>
      <c r="K18" s="182"/>
      <c r="L18" s="27"/>
      <c r="M18" s="180" t="s">
        <v>172</v>
      </c>
      <c r="N18" s="180"/>
      <c r="O18" s="180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8:D18"/>
    <mergeCell ref="E18:H18"/>
    <mergeCell ref="I18:K18"/>
    <mergeCell ref="M18:O18"/>
    <mergeCell ref="N8:O9"/>
    <mergeCell ref="B13:E13"/>
    <mergeCell ref="B14:D14"/>
    <mergeCell ref="E14:H14"/>
    <mergeCell ref="I14:K14"/>
    <mergeCell ref="M14:O1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192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209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210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230</v>
      </c>
      <c r="G8" s="175" t="s">
        <v>165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53" t="s">
        <v>39</v>
      </c>
      <c r="C10" s="89" t="s">
        <v>40</v>
      </c>
      <c r="D10" s="90" t="s">
        <v>41</v>
      </c>
      <c r="E10" s="80">
        <v>34314</v>
      </c>
      <c r="F10" s="20">
        <v>8.5</v>
      </c>
      <c r="G10" s="20">
        <v>8.5</v>
      </c>
      <c r="H10" s="20"/>
      <c r="I10" s="21">
        <f>G10</f>
        <v>8.5</v>
      </c>
      <c r="J10" s="21">
        <v>0</v>
      </c>
      <c r="K10" s="24">
        <f>ROUND((J10*6+I10*2+F10*2)/10,1)</f>
        <v>3.4</v>
      </c>
      <c r="L10" s="18" t="str">
        <f>IF(K10&gt;=8.5,"A",IF(K10&gt;=7,"B",IF(K10&gt;=5.5,"C",IF(K10&gt;=4,"D",IF(AND(K10&lt;4,K10&gt;=0),"F",IF(AND(#REF!="",I10="",J10=""),"I",IF(OR(#REF!&lt;&gt;"",I10&lt;&gt;"",J10&lt;&gt;""),"X","R")))))))</f>
        <v>F</v>
      </c>
      <c r="M10" s="19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ht="18" customHeight="1">
      <c r="A11" s="9">
        <v>2</v>
      </c>
      <c r="B11" s="53" t="s">
        <v>71</v>
      </c>
      <c r="C11" s="91" t="s">
        <v>211</v>
      </c>
      <c r="D11" s="91" t="s">
        <v>26</v>
      </c>
      <c r="E11" s="80">
        <v>34578</v>
      </c>
      <c r="F11" s="20">
        <v>9</v>
      </c>
      <c r="G11" s="20">
        <v>9</v>
      </c>
      <c r="H11" s="20"/>
      <c r="I11" s="21">
        <f>G11</f>
        <v>9</v>
      </c>
      <c r="J11" s="21">
        <v>7</v>
      </c>
      <c r="K11" s="24">
        <f>ROUND((J11*6+I11*2+F11*2)/10,1)</f>
        <v>7.8</v>
      </c>
      <c r="L11" s="18" t="str">
        <f>IF(K11&gt;=8.5,"A",IF(K11&gt;=7,"B",IF(K11&gt;=5.5,"C",IF(K11&gt;=4,"D",IF(AND(K11&lt;4,K11&gt;=0),"F",IF(AND(#REF!="",I11="",J11=""),"I",IF(OR(#REF!&lt;&gt;"",I11&lt;&gt;"",J11&lt;&gt;""),"X","R")))))))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ht="18" customHeight="1">
      <c r="A12" s="9">
        <v>3</v>
      </c>
      <c r="B12" s="92" t="s">
        <v>96</v>
      </c>
      <c r="C12" s="93" t="s">
        <v>201</v>
      </c>
      <c r="D12" s="93" t="s">
        <v>28</v>
      </c>
      <c r="E12" s="80">
        <v>34551</v>
      </c>
      <c r="F12" s="20">
        <v>8</v>
      </c>
      <c r="G12" s="20">
        <v>8</v>
      </c>
      <c r="H12" s="20"/>
      <c r="I12" s="21">
        <f>G12</f>
        <v>8</v>
      </c>
      <c r="J12" s="21">
        <v>5</v>
      </c>
      <c r="K12" s="24">
        <f>ROUND((J12*6+I12*2+F12*2)/10,1)</f>
        <v>6.2</v>
      </c>
      <c r="L12" s="18" t="str">
        <f>IF(K12&gt;=8.5,"A",IF(K12&gt;=7,"B",IF(K12&gt;=5.5,"C",IF(K12&gt;=4,"D",IF(AND(K12&lt;4,K12&gt;=0),"F",IF(AND(#REF!="",I12="",J12=""),"I",IF(OR(#REF!&lt;&gt;"",I12&lt;&gt;"",J12&lt;&gt;""),"X","R")))))))</f>
        <v>C</v>
      </c>
      <c r="M12" s="19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18" customHeight="1">
      <c r="A13" s="9">
        <v>4</v>
      </c>
      <c r="B13" s="53" t="s">
        <v>131</v>
      </c>
      <c r="C13" s="89" t="s">
        <v>132</v>
      </c>
      <c r="D13" s="90" t="s">
        <v>31</v>
      </c>
      <c r="E13" s="80" t="s">
        <v>196</v>
      </c>
      <c r="F13" s="20">
        <v>8</v>
      </c>
      <c r="G13" s="20">
        <v>8</v>
      </c>
      <c r="H13" s="20"/>
      <c r="I13" s="21">
        <f>G13</f>
        <v>8</v>
      </c>
      <c r="J13" s="21">
        <v>6.5</v>
      </c>
      <c r="K13" s="24">
        <f>ROUND((J13*6+I13*2+F13*2)/10,1)</f>
        <v>7.1</v>
      </c>
      <c r="L13" s="18" t="str">
        <f>IF(K13&gt;=8.5,"A",IF(K13&gt;=7,"B",IF(K13&gt;=5.5,"C",IF(K13&gt;=4,"D",IF(AND(K13&lt;4,K13&gt;=0),"F",IF(AND(#REF!="",I13="",J13=""),"I",IF(OR(#REF!&lt;&gt;"",I13&lt;&gt;"",J13&lt;&gt;""),"X","R")))))))</f>
        <v>B</v>
      </c>
      <c r="M13" s="19">
        <f>IF(L13="A",4,IF(L13="B",3,IF(L13="C",2,IF(L13="D",1,0))))</f>
        <v>3</v>
      </c>
      <c r="N13" s="8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ht="18" customHeight="1">
      <c r="A14" s="9">
        <v>5</v>
      </c>
      <c r="B14" s="65" t="s">
        <v>147</v>
      </c>
      <c r="C14" s="94" t="s">
        <v>148</v>
      </c>
      <c r="D14" s="95" t="s">
        <v>149</v>
      </c>
      <c r="E14" s="96">
        <v>34597</v>
      </c>
      <c r="F14" s="20">
        <v>8.5</v>
      </c>
      <c r="G14" s="20">
        <v>8.5</v>
      </c>
      <c r="H14" s="20"/>
      <c r="I14" s="21">
        <f>G14</f>
        <v>8.5</v>
      </c>
      <c r="J14" s="21">
        <v>9</v>
      </c>
      <c r="K14" s="24">
        <f>ROUND((J14*6+I14*2+F14*2)/10,1)</f>
        <v>8.8</v>
      </c>
      <c r="L14" s="18" t="str">
        <f>IF(K14&gt;=8.5,"A",IF(K14&gt;=7,"B",IF(K14&gt;=5.5,"C",IF(K14&gt;=4,"D",IF(AND(K14&lt;4,K14&gt;=0),"F",IF(AND(#REF!="",I14="",J14=""),"I",IF(OR(#REF!&lt;&gt;"",I14&lt;&gt;"",J14&lt;&gt;""),"X","R")))))))</f>
        <v>A</v>
      </c>
      <c r="M14" s="19">
        <f>IF(L14="A",4,IF(L14="B",3,IF(L14="C",2,IF(L14="D",1,0))))</f>
        <v>4</v>
      </c>
      <c r="N14" s="8" t="str">
        <f>IF(L14="A","GIỎI",IF(L14="B","KHÁ",IF(L14="C","TB",IF(L14="D","TB YẾU","KÉM"))))</f>
        <v>GIỎI</v>
      </c>
      <c r="O14" s="2" t="str">
        <f>IF(OR(K14&lt;4,J14&lt;=2),"KHÔNG ĐẠT","ĐẠT")</f>
        <v>ĐẠT</v>
      </c>
    </row>
    <row r="15" spans="1:6" ht="10.5" customHeight="1">
      <c r="A15" s="22"/>
      <c r="F15" s="1"/>
    </row>
    <row r="16" spans="2:5" ht="15.75">
      <c r="B16" s="189" t="s">
        <v>212</v>
      </c>
      <c r="C16" s="189"/>
      <c r="D16" s="189"/>
      <c r="E16" s="189"/>
    </row>
    <row r="17" spans="2:15" ht="15.75">
      <c r="B17" s="182" t="s">
        <v>168</v>
      </c>
      <c r="C17" s="182"/>
      <c r="D17" s="182"/>
      <c r="E17" s="182" t="s">
        <v>37</v>
      </c>
      <c r="F17" s="182"/>
      <c r="G17" s="182"/>
      <c r="H17" s="182"/>
      <c r="I17" s="180" t="s">
        <v>38</v>
      </c>
      <c r="J17" s="180"/>
      <c r="K17" s="180"/>
      <c r="L17" s="27"/>
      <c r="M17" s="180" t="s">
        <v>169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5" ht="15.75">
      <c r="B21" s="182" t="s">
        <v>167</v>
      </c>
      <c r="C21" s="182"/>
      <c r="D21" s="182"/>
      <c r="E21" s="182" t="s">
        <v>171</v>
      </c>
      <c r="F21" s="182"/>
      <c r="G21" s="182"/>
      <c r="H21" s="182"/>
      <c r="I21" s="182" t="s">
        <v>170</v>
      </c>
      <c r="J21" s="182"/>
      <c r="K21" s="182"/>
      <c r="L21" s="27"/>
      <c r="M21" s="180" t="s">
        <v>178</v>
      </c>
      <c r="N21" s="180"/>
      <c r="O21" s="180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</sheetData>
  <sheetProtection/>
  <mergeCells count="26">
    <mergeCell ref="B21:D21"/>
    <mergeCell ref="E21:H21"/>
    <mergeCell ref="I21:K21"/>
    <mergeCell ref="M21:O21"/>
    <mergeCell ref="N8:O9"/>
    <mergeCell ref="B16:E16"/>
    <mergeCell ref="B17:D17"/>
    <mergeCell ref="E17:H17"/>
    <mergeCell ref="I17:K17"/>
    <mergeCell ref="M17:O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1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213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214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0.75" customHeight="1">
      <c r="A9" s="179"/>
      <c r="B9" s="179"/>
      <c r="C9" s="179"/>
      <c r="D9" s="179"/>
      <c r="E9" s="179"/>
      <c r="F9" s="174"/>
      <c r="G9" s="7" t="s">
        <v>8</v>
      </c>
      <c r="H9" s="7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10" customFormat="1" ht="20.25" customHeight="1">
      <c r="A10" s="9">
        <v>1</v>
      </c>
      <c r="B10" s="53" t="s">
        <v>135</v>
      </c>
      <c r="C10" s="54" t="s">
        <v>136</v>
      </c>
      <c r="D10" s="55" t="s">
        <v>34</v>
      </c>
      <c r="E10" s="97">
        <v>34833</v>
      </c>
      <c r="F10" s="43">
        <v>8</v>
      </c>
      <c r="G10" s="43">
        <v>7.1</v>
      </c>
      <c r="H10" s="44"/>
      <c r="I10" s="45">
        <f>G10</f>
        <v>7.1</v>
      </c>
      <c r="J10" s="45">
        <v>6.3</v>
      </c>
      <c r="K10" s="25">
        <f>ROUND((J10*7+I10*2+F10)/10,1)</f>
        <v>6.6</v>
      </c>
      <c r="L10" s="46" t="str">
        <f>IF(K10&gt;=8.5,"A",IF(K10&gt;=7,"B",IF(K10&gt;=5.5,"C",IF(K10&gt;=4,"D",IF(AND(K10&lt;4,K10&gt;=0),"F",IF(AND(F10="",I10="",J10=""),"I",IF(OR(F10&lt;&gt;"",I10&lt;&gt;"",J10&lt;&gt;""),"X","R")))))))</f>
        <v>C</v>
      </c>
      <c r="M10" s="4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5" ht="15.75">
      <c r="B11" s="189" t="s">
        <v>180</v>
      </c>
      <c r="C11" s="189"/>
      <c r="D11" s="189"/>
      <c r="E11" s="189"/>
    </row>
    <row r="12" spans="2:15" ht="15.75">
      <c r="B12" s="182" t="s">
        <v>168</v>
      </c>
      <c r="C12" s="182"/>
      <c r="D12" s="182"/>
      <c r="E12" s="182" t="s">
        <v>37</v>
      </c>
      <c r="F12" s="182"/>
      <c r="G12" s="182"/>
      <c r="H12" s="182"/>
      <c r="I12" s="180" t="s">
        <v>38</v>
      </c>
      <c r="J12" s="180"/>
      <c r="K12" s="180"/>
      <c r="L12" s="27"/>
      <c r="M12" s="180" t="s">
        <v>169</v>
      </c>
      <c r="N12" s="180"/>
      <c r="O12" s="180"/>
    </row>
    <row r="13" spans="2:13" ht="15.75"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1"/>
      <c r="M13" s="11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5" ht="15.75">
      <c r="B16" s="182" t="s">
        <v>167</v>
      </c>
      <c r="C16" s="182"/>
      <c r="D16" s="182"/>
      <c r="E16" s="182" t="s">
        <v>171</v>
      </c>
      <c r="F16" s="182"/>
      <c r="G16" s="182"/>
      <c r="H16" s="182"/>
      <c r="I16" s="182" t="s">
        <v>170</v>
      </c>
      <c r="J16" s="182"/>
      <c r="K16" s="182"/>
      <c r="L16" s="27"/>
      <c r="M16" s="180" t="s">
        <v>178</v>
      </c>
      <c r="N16" s="180"/>
      <c r="O16" s="180"/>
    </row>
    <row r="17" spans="2:15" ht="15.75">
      <c r="B17" s="182"/>
      <c r="C17" s="182"/>
      <c r="D17" s="182"/>
      <c r="E17" s="10"/>
      <c r="F17" s="12"/>
      <c r="G17" s="10"/>
      <c r="H17" s="10"/>
      <c r="I17" s="10"/>
      <c r="J17" s="10"/>
      <c r="K17" s="180"/>
      <c r="L17" s="180"/>
      <c r="M17" s="180"/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8">
    <mergeCell ref="B16:D16"/>
    <mergeCell ref="E16:H16"/>
    <mergeCell ref="I16:K16"/>
    <mergeCell ref="M16:O16"/>
    <mergeCell ref="B17:D17"/>
    <mergeCell ref="K17:O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2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1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215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216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0.75" customHeight="1">
      <c r="A9" s="179"/>
      <c r="B9" s="179"/>
      <c r="C9" s="179"/>
      <c r="D9" s="179"/>
      <c r="E9" s="179"/>
      <c r="F9" s="174"/>
      <c r="G9" s="7" t="s">
        <v>8</v>
      </c>
      <c r="H9" s="7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10" customFormat="1" ht="20.25" customHeight="1">
      <c r="A10" s="9">
        <v>1</v>
      </c>
      <c r="B10" s="53" t="s">
        <v>39</v>
      </c>
      <c r="C10" s="89" t="s">
        <v>40</v>
      </c>
      <c r="D10" s="90" t="s">
        <v>41</v>
      </c>
      <c r="E10" s="80">
        <v>34314</v>
      </c>
      <c r="F10" s="43">
        <v>8</v>
      </c>
      <c r="G10" s="43">
        <v>8</v>
      </c>
      <c r="H10" s="44"/>
      <c r="I10" s="45">
        <f>G10</f>
        <v>8</v>
      </c>
      <c r="J10" s="45">
        <v>6.5</v>
      </c>
      <c r="K10" s="25">
        <f>ROUND((J10*7+I10*2+F10)/10,1)</f>
        <v>7</v>
      </c>
      <c r="L10" s="46" t="str">
        <f>IF(K10&gt;=8.5,"A",IF(K10&gt;=7,"B",IF(K10&gt;=5.5,"C",IF(K10&gt;=4,"D",IF(AND(K10&lt;4,K10&gt;=0),"F",IF(AND(F10="",I10="",J10=""),"I",IF(OR(F10&lt;&gt;"",I10&lt;&gt;"",J10&lt;&gt;""),"X","R")))))))</f>
        <v>B</v>
      </c>
      <c r="M10" s="4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15.75">
      <c r="B11" s="189" t="s">
        <v>180</v>
      </c>
      <c r="C11" s="189"/>
      <c r="D11" s="189"/>
      <c r="E11" s="189"/>
    </row>
    <row r="12" spans="2:15" ht="15.75">
      <c r="B12" s="182" t="s">
        <v>168</v>
      </c>
      <c r="C12" s="182"/>
      <c r="D12" s="182"/>
      <c r="E12" s="182" t="s">
        <v>37</v>
      </c>
      <c r="F12" s="182"/>
      <c r="G12" s="182"/>
      <c r="H12" s="182"/>
      <c r="I12" s="180" t="s">
        <v>38</v>
      </c>
      <c r="J12" s="180"/>
      <c r="K12" s="180"/>
      <c r="L12" s="27"/>
      <c r="M12" s="180" t="s">
        <v>169</v>
      </c>
      <c r="N12" s="180"/>
      <c r="O12" s="180"/>
    </row>
    <row r="13" spans="2:13" ht="15.75"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1"/>
      <c r="M13" s="11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5" ht="15.75">
      <c r="B16" s="182" t="s">
        <v>167</v>
      </c>
      <c r="C16" s="182"/>
      <c r="D16" s="182"/>
      <c r="E16" s="182" t="s">
        <v>171</v>
      </c>
      <c r="F16" s="182"/>
      <c r="G16" s="182"/>
      <c r="H16" s="182"/>
      <c r="I16" s="182" t="s">
        <v>170</v>
      </c>
      <c r="J16" s="182"/>
      <c r="K16" s="182"/>
      <c r="L16" s="27"/>
      <c r="M16" s="180" t="s">
        <v>178</v>
      </c>
      <c r="N16" s="180"/>
      <c r="O16" s="180"/>
    </row>
    <row r="17" spans="2:15" ht="15.75">
      <c r="B17" s="182"/>
      <c r="C17" s="182"/>
      <c r="D17" s="182"/>
      <c r="E17" s="10"/>
      <c r="F17" s="12"/>
      <c r="G17" s="10"/>
      <c r="H17" s="10"/>
      <c r="I17" s="10"/>
      <c r="J17" s="10"/>
      <c r="K17" s="180"/>
      <c r="L17" s="180"/>
      <c r="M17" s="180"/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8">
    <mergeCell ref="B16:D16"/>
    <mergeCell ref="E16:H16"/>
    <mergeCell ref="I16:K16"/>
    <mergeCell ref="M16:O16"/>
    <mergeCell ref="B17:D17"/>
    <mergeCell ref="K17:O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28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1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217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218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0.75" customHeight="1">
      <c r="A9" s="179"/>
      <c r="B9" s="179"/>
      <c r="C9" s="179"/>
      <c r="D9" s="179"/>
      <c r="E9" s="179"/>
      <c r="F9" s="174"/>
      <c r="G9" s="7" t="s">
        <v>8</v>
      </c>
      <c r="H9" s="7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10" customFormat="1" ht="20.25" customHeight="1">
      <c r="A10" s="9">
        <v>1</v>
      </c>
      <c r="B10" s="61" t="s">
        <v>71</v>
      </c>
      <c r="C10" s="98" t="s">
        <v>211</v>
      </c>
      <c r="D10" s="98" t="s">
        <v>26</v>
      </c>
      <c r="E10" s="64">
        <v>34578</v>
      </c>
      <c r="F10" s="43">
        <v>7</v>
      </c>
      <c r="G10" s="43">
        <v>8</v>
      </c>
      <c r="H10" s="44"/>
      <c r="I10" s="45">
        <f>G10</f>
        <v>8</v>
      </c>
      <c r="J10" s="45">
        <v>9</v>
      </c>
      <c r="K10" s="25">
        <f>ROUND((J10*7+I10*2+F10)/10,1)</f>
        <v>8.6</v>
      </c>
      <c r="L10" s="46" t="str">
        <f>IF(K10&gt;=8.5,"A",IF(K10&gt;=7,"B",IF(K10&gt;=5.5,"C",IF(K10&gt;=4,"D",IF(AND(K10&lt;4,K10&gt;=0),"F",IF(AND(F10="",I10="",J10=""),"I",IF(OR(F10&lt;&gt;"",I10&lt;&gt;"",J10&lt;&gt;""),"X","R")))))))</f>
        <v>A</v>
      </c>
      <c r="M10" s="47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2:5" ht="15.75">
      <c r="B11" s="189" t="s">
        <v>180</v>
      </c>
      <c r="C11" s="189"/>
      <c r="D11" s="189"/>
      <c r="E11" s="189"/>
    </row>
    <row r="12" spans="2:15" ht="15.75">
      <c r="B12" s="182" t="s">
        <v>168</v>
      </c>
      <c r="C12" s="182"/>
      <c r="D12" s="182"/>
      <c r="E12" s="182" t="s">
        <v>37</v>
      </c>
      <c r="F12" s="182"/>
      <c r="G12" s="182"/>
      <c r="H12" s="182"/>
      <c r="I12" s="180" t="s">
        <v>38</v>
      </c>
      <c r="J12" s="180"/>
      <c r="K12" s="180"/>
      <c r="L12" s="27"/>
      <c r="M12" s="180" t="s">
        <v>169</v>
      </c>
      <c r="N12" s="180"/>
      <c r="O12" s="180"/>
    </row>
    <row r="13" spans="2:13" ht="15.75"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1"/>
      <c r="M13" s="11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5" ht="15.75">
      <c r="B16" s="182" t="s">
        <v>167</v>
      </c>
      <c r="C16" s="182"/>
      <c r="D16" s="182"/>
      <c r="E16" s="182" t="s">
        <v>171</v>
      </c>
      <c r="F16" s="182"/>
      <c r="G16" s="182"/>
      <c r="H16" s="182"/>
      <c r="I16" s="182" t="s">
        <v>170</v>
      </c>
      <c r="J16" s="182"/>
      <c r="K16" s="182"/>
      <c r="L16" s="27"/>
      <c r="M16" s="180" t="s">
        <v>178</v>
      </c>
      <c r="N16" s="180"/>
      <c r="O16" s="180"/>
    </row>
    <row r="17" spans="2:15" ht="15.75">
      <c r="B17" s="182"/>
      <c r="C17" s="182"/>
      <c r="D17" s="182"/>
      <c r="E17" s="10"/>
      <c r="F17" s="12"/>
      <c r="G17" s="10"/>
      <c r="H17" s="10"/>
      <c r="I17" s="10"/>
      <c r="J17" s="10"/>
      <c r="K17" s="180"/>
      <c r="L17" s="180"/>
      <c r="M17" s="180"/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8">
    <mergeCell ref="B16:D16"/>
    <mergeCell ref="E16:H16"/>
    <mergeCell ref="I16:K16"/>
    <mergeCell ref="M16:O16"/>
    <mergeCell ref="B17:D17"/>
    <mergeCell ref="K17:O17"/>
    <mergeCell ref="N8:O9"/>
    <mergeCell ref="B11:E11"/>
    <mergeCell ref="B12:D12"/>
    <mergeCell ref="E12:H12"/>
    <mergeCell ref="I12:K12"/>
    <mergeCell ref="M12:O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17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192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219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220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6" s="161" customFormat="1" ht="18" customHeight="1">
      <c r="A10" s="140">
        <v>1</v>
      </c>
      <c r="B10" s="158" t="s">
        <v>91</v>
      </c>
      <c r="C10" s="159" t="s">
        <v>27</v>
      </c>
      <c r="D10" s="159" t="s">
        <v>23</v>
      </c>
      <c r="E10" s="160">
        <v>34770</v>
      </c>
      <c r="F10" s="147">
        <v>7</v>
      </c>
      <c r="G10" s="147">
        <v>7</v>
      </c>
      <c r="H10" s="147"/>
      <c r="I10" s="148">
        <f>G10</f>
        <v>7</v>
      </c>
      <c r="J10" s="148">
        <v>5</v>
      </c>
      <c r="K10" s="155">
        <f>ROUND((J10*7+I10*2+F10)/10,1)</f>
        <v>5.6</v>
      </c>
      <c r="L10" s="150" t="str">
        <f>IF(K10&gt;=8.5,"A",IF(K10&gt;=7,"B",IF(K10&gt;=5.5,"C",IF(K10&gt;=4,"D",IF(AND(K10&lt;4,K10&gt;=0),"F",IF(AND(#REF!="",I10="",J10=""),"I",IF(OR(#REF!&lt;&gt;"",I10&lt;&gt;"",J10&lt;&gt;""),"X","R")))))))</f>
        <v>C</v>
      </c>
      <c r="M10" s="151">
        <f>IF(L10="A",4,IF(L10="B",3,IF(L10="C",2,IF(L10="D",1,0))))</f>
        <v>2</v>
      </c>
      <c r="N10" s="152" t="str">
        <f>IF(L10="A","GIỎI",IF(L10="B","KHÁ",IF(L10="C","TB",IF(L10="D","TB YẾU","KÉM"))))</f>
        <v>TB</v>
      </c>
      <c r="O10" s="153" t="str">
        <f>IF(OR(K10&lt;4,J10&lt;=2),"KHÔNG ĐẠT","ĐẠT")</f>
        <v>ĐẠT</v>
      </c>
      <c r="P10" s="161" t="s">
        <v>231</v>
      </c>
    </row>
    <row r="11" spans="1:15" ht="18" customHeight="1">
      <c r="A11" s="9">
        <v>2</v>
      </c>
      <c r="B11" s="53" t="s">
        <v>135</v>
      </c>
      <c r="C11" s="54" t="s">
        <v>136</v>
      </c>
      <c r="D11" s="55" t="s">
        <v>34</v>
      </c>
      <c r="E11" s="97">
        <v>34833</v>
      </c>
      <c r="F11" s="103">
        <v>8</v>
      </c>
      <c r="G11" s="104">
        <v>6</v>
      </c>
      <c r="H11" s="20"/>
      <c r="I11" s="21">
        <f>G11</f>
        <v>6</v>
      </c>
      <c r="J11" s="21">
        <v>6</v>
      </c>
      <c r="K11" s="24">
        <f>ROUND((J11*7+I11*2+F11)/10,1)</f>
        <v>6.2</v>
      </c>
      <c r="L11" s="18" t="str">
        <f>IF(K11&gt;=8.5,"A",IF(K11&gt;=7,"B",IF(K11&gt;=5.5,"C",IF(K11&gt;=4,"D",IF(AND(K11&lt;4,K11&gt;=0),"F",IF(AND(#REF!="",I11="",J11=""),"I",IF(OR(#REF!&lt;&gt;"",I11&lt;&gt;"",J11&lt;&gt;""),"X","R")))))))</f>
        <v>C</v>
      </c>
      <c r="M11" s="19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6" ht="10.5" customHeight="1">
      <c r="A12" s="22"/>
      <c r="F12" s="1"/>
    </row>
    <row r="13" spans="2:5" ht="15.75">
      <c r="B13" s="189" t="s">
        <v>205</v>
      </c>
      <c r="C13" s="189"/>
      <c r="D13" s="189"/>
      <c r="E13" s="189"/>
    </row>
    <row r="14" spans="2:15" ht="15.75">
      <c r="B14" s="182" t="s">
        <v>168</v>
      </c>
      <c r="C14" s="182"/>
      <c r="D14" s="182"/>
      <c r="E14" s="182" t="s">
        <v>37</v>
      </c>
      <c r="F14" s="182"/>
      <c r="G14" s="182"/>
      <c r="H14" s="182"/>
      <c r="I14" s="180" t="s">
        <v>38</v>
      </c>
      <c r="J14" s="180"/>
      <c r="K14" s="180"/>
      <c r="L14" s="27"/>
      <c r="M14" s="180" t="s">
        <v>169</v>
      </c>
      <c r="N14" s="180"/>
      <c r="O14" s="180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182" t="s">
        <v>167</v>
      </c>
      <c r="C18" s="182"/>
      <c r="D18" s="182"/>
      <c r="E18" s="182" t="s">
        <v>171</v>
      </c>
      <c r="F18" s="182"/>
      <c r="G18" s="182"/>
      <c r="H18" s="182"/>
      <c r="I18" s="182" t="s">
        <v>170</v>
      </c>
      <c r="J18" s="182"/>
      <c r="K18" s="182"/>
      <c r="L18" s="27"/>
      <c r="M18" s="180" t="s">
        <v>178</v>
      </c>
      <c r="N18" s="180"/>
      <c r="O18" s="180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6">
    <mergeCell ref="B18:D18"/>
    <mergeCell ref="E18:H18"/>
    <mergeCell ref="I18:K18"/>
    <mergeCell ref="M18:O18"/>
    <mergeCell ref="N8:O9"/>
    <mergeCell ref="B13:E13"/>
    <mergeCell ref="B14:D14"/>
    <mergeCell ref="E14:H14"/>
    <mergeCell ref="I14:K14"/>
    <mergeCell ref="M14:O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192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221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222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228</v>
      </c>
      <c r="H8" s="176"/>
      <c r="I8" s="177"/>
      <c r="J8" s="173" t="s">
        <v>229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227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43</v>
      </c>
      <c r="C10" s="15" t="s">
        <v>44</v>
      </c>
      <c r="D10" s="16" t="s">
        <v>45</v>
      </c>
      <c r="E10" s="17" t="s">
        <v>46</v>
      </c>
      <c r="F10" s="112">
        <v>7.5</v>
      </c>
      <c r="G10" s="20">
        <v>8</v>
      </c>
      <c r="H10" s="20">
        <v>6.2</v>
      </c>
      <c r="I10" s="21">
        <f>(H10*2.5+G10*1.5)/4</f>
        <v>6.875</v>
      </c>
      <c r="J10" s="21">
        <v>9</v>
      </c>
      <c r="K10" s="24">
        <f>ROUND((J10*5+I10*4+F10)/10,1)</f>
        <v>8</v>
      </c>
      <c r="L10" s="18" t="str">
        <f>IF(K10&gt;=8.5,"A",IF(K10&gt;=7,"B",IF(K10&gt;=5.5,"C",IF(K10&gt;=4,"D",IF(AND(K10&lt;4,K10&gt;=0),"F",IF(AND(#REF!="",I10="",J10=""),"I",IF(OR(#REF!&lt;&gt;"",I10&lt;&gt;"",J10&lt;&gt;""),"X","R")))))))</f>
        <v>B</v>
      </c>
      <c r="M10" s="19">
        <f aca="true" t="shared" si="0" ref="M10:M21">IF(L10="A",4,IF(L10="B",3,IF(L10="C",2,IF(L10="D",1,0))))</f>
        <v>3</v>
      </c>
      <c r="N10" s="8" t="str">
        <f aca="true" t="shared" si="1" ref="N10:N21">IF(L10="A","GIỎI",IF(L10="B","KHÁ",IF(L10="C","TB",IF(L10="D","TB YẾU","KÉM"))))</f>
        <v>KHÁ</v>
      </c>
      <c r="O10" s="2" t="str">
        <f aca="true" t="shared" si="2" ref="O10:O21">IF(OR(K10&lt;4,J10&lt;=2),"KHÔNG ĐẠT","ĐẠT")</f>
        <v>ĐẠT</v>
      </c>
    </row>
    <row r="11" spans="1:15" ht="18" customHeight="1">
      <c r="A11" s="9">
        <v>2</v>
      </c>
      <c r="B11" s="14" t="s">
        <v>119</v>
      </c>
      <c r="C11" s="15" t="s">
        <v>120</v>
      </c>
      <c r="D11" s="16" t="s">
        <v>121</v>
      </c>
      <c r="E11" s="17" t="s">
        <v>29</v>
      </c>
      <c r="F11" s="112">
        <v>9.5</v>
      </c>
      <c r="G11" s="20">
        <v>8</v>
      </c>
      <c r="H11" s="20">
        <v>7.8</v>
      </c>
      <c r="I11" s="21">
        <f aca="true" t="shared" si="3" ref="I11:I21">(H11*2.5+G11*1.5)/4</f>
        <v>7.875</v>
      </c>
      <c r="J11" s="21">
        <v>9.5</v>
      </c>
      <c r="K11" s="24">
        <f aca="true" t="shared" si="4" ref="K11:K21">ROUND((J11*5+I11*4+F11)/10,1)</f>
        <v>8.9</v>
      </c>
      <c r="L11" s="18" t="str">
        <f>IF(K11&gt;=8.5,"A",IF(K11&gt;=7,"B",IF(K11&gt;=5.5,"C",IF(K11&gt;=4,"D",IF(AND(K11&lt;4,K11&gt;=0),"F",IF(AND(#REF!="",I11="",J11=""),"I",IF(OR(#REF!&lt;&gt;"",I11&lt;&gt;"",J11&lt;&gt;""),"X","R")))))))</f>
        <v>A</v>
      </c>
      <c r="M11" s="19">
        <f t="shared" si="0"/>
        <v>4</v>
      </c>
      <c r="N11" s="8" t="str">
        <f t="shared" si="1"/>
        <v>GIỎI</v>
      </c>
      <c r="O11" s="2" t="str">
        <f t="shared" si="2"/>
        <v>ĐẠT</v>
      </c>
    </row>
    <row r="12" spans="1:15" ht="18" customHeight="1">
      <c r="A12" s="9">
        <v>3</v>
      </c>
      <c r="B12" s="14" t="s">
        <v>122</v>
      </c>
      <c r="C12" s="15" t="s">
        <v>30</v>
      </c>
      <c r="D12" s="16" t="s">
        <v>123</v>
      </c>
      <c r="E12" s="17" t="s">
        <v>124</v>
      </c>
      <c r="F12" s="111">
        <v>8.5</v>
      </c>
      <c r="G12" s="20">
        <v>9</v>
      </c>
      <c r="H12" s="20">
        <v>6.5</v>
      </c>
      <c r="I12" s="21">
        <f t="shared" si="3"/>
        <v>7.4375</v>
      </c>
      <c r="J12" s="21">
        <v>9.5</v>
      </c>
      <c r="K12" s="24">
        <f t="shared" si="4"/>
        <v>8.6</v>
      </c>
      <c r="L12" s="18" t="str">
        <f>IF(K12&gt;=8.5,"A",IF(K12&gt;=7,"B",IF(K12&gt;=5.5,"C",IF(K12&gt;=4,"D",IF(AND(K12&lt;4,K12&gt;=0),"F",IF(AND(#REF!="",I12="",J12=""),"I",IF(OR(#REF!&lt;&gt;"",I12&lt;&gt;"",J12&lt;&gt;""),"X","R")))))))</f>
        <v>A</v>
      </c>
      <c r="M12" s="19">
        <f t="shared" si="0"/>
        <v>4</v>
      </c>
      <c r="N12" s="8" t="str">
        <f t="shared" si="1"/>
        <v>GIỎI</v>
      </c>
      <c r="O12" s="2" t="str">
        <f t="shared" si="2"/>
        <v>ĐẠT</v>
      </c>
    </row>
    <row r="13" spans="1:15" ht="18" customHeight="1">
      <c r="A13" s="9">
        <v>4</v>
      </c>
      <c r="B13" s="14" t="s">
        <v>125</v>
      </c>
      <c r="C13" s="15" t="s">
        <v>30</v>
      </c>
      <c r="D13" s="16" t="s">
        <v>126</v>
      </c>
      <c r="E13" s="17" t="s">
        <v>127</v>
      </c>
      <c r="F13" s="111">
        <v>8.5</v>
      </c>
      <c r="G13" s="20">
        <v>8</v>
      </c>
      <c r="H13" s="20">
        <v>8</v>
      </c>
      <c r="I13" s="21">
        <f t="shared" si="3"/>
        <v>8</v>
      </c>
      <c r="J13" s="21">
        <v>9.5</v>
      </c>
      <c r="K13" s="24">
        <f t="shared" si="4"/>
        <v>8.8</v>
      </c>
      <c r="L13" s="18" t="str">
        <f>IF(K13&gt;=8.5,"A",IF(K13&gt;=7,"B",IF(K13&gt;=5.5,"C",IF(K13&gt;=4,"D",IF(AND(K13&lt;4,K13&gt;=0),"F",IF(AND(#REF!="",I13="",J13=""),"I",IF(OR(#REF!&lt;&gt;"",I13&lt;&gt;"",J13&lt;&gt;""),"X","R")))))))</f>
        <v>A</v>
      </c>
      <c r="M13" s="19">
        <f t="shared" si="0"/>
        <v>4</v>
      </c>
      <c r="N13" s="8" t="str">
        <f t="shared" si="1"/>
        <v>GIỎI</v>
      </c>
      <c r="O13" s="2" t="str">
        <f t="shared" si="2"/>
        <v>ĐẠT</v>
      </c>
    </row>
    <row r="14" spans="1:15" ht="18" customHeight="1">
      <c r="A14" s="9">
        <v>5</v>
      </c>
      <c r="B14" s="14" t="s">
        <v>131</v>
      </c>
      <c r="C14" s="15" t="s">
        <v>132</v>
      </c>
      <c r="D14" s="16" t="s">
        <v>31</v>
      </c>
      <c r="E14" s="17" t="s">
        <v>32</v>
      </c>
      <c r="F14" s="113">
        <v>8.5</v>
      </c>
      <c r="G14" s="20">
        <v>8</v>
      </c>
      <c r="H14" s="20">
        <v>6.8</v>
      </c>
      <c r="I14" s="21">
        <f t="shared" si="3"/>
        <v>7.25</v>
      </c>
      <c r="J14" s="21">
        <v>9.5</v>
      </c>
      <c r="K14" s="24">
        <f t="shared" si="4"/>
        <v>8.5</v>
      </c>
      <c r="L14" s="18" t="str">
        <f>IF(K14&gt;=8.5,"A",IF(K14&gt;=7,"B",IF(K14&gt;=5.5,"C",IF(K14&gt;=4,"D",IF(AND(K14&lt;4,K14&gt;=0),"F",IF(AND(#REF!="",I14="",J14=""),"I",IF(OR(#REF!&lt;&gt;"",I14&lt;&gt;"",J14&lt;&gt;""),"X","R")))))))</f>
        <v>A</v>
      </c>
      <c r="M14" s="19">
        <f t="shared" si="0"/>
        <v>4</v>
      </c>
      <c r="N14" s="8" t="str">
        <f t="shared" si="1"/>
        <v>GIỎI</v>
      </c>
      <c r="O14" s="2" t="str">
        <f t="shared" si="2"/>
        <v>ĐẠT</v>
      </c>
    </row>
    <row r="15" spans="1:15" ht="18" customHeight="1">
      <c r="A15" s="9">
        <v>6</v>
      </c>
      <c r="B15" s="14" t="s">
        <v>133</v>
      </c>
      <c r="C15" s="15" t="s">
        <v>33</v>
      </c>
      <c r="D15" s="16" t="s">
        <v>31</v>
      </c>
      <c r="E15" s="17" t="s">
        <v>134</v>
      </c>
      <c r="F15" s="112">
        <v>7.5</v>
      </c>
      <c r="G15" s="20">
        <v>6</v>
      </c>
      <c r="H15" s="20">
        <v>5</v>
      </c>
      <c r="I15" s="21">
        <f t="shared" si="3"/>
        <v>5.375</v>
      </c>
      <c r="J15" s="21">
        <v>8</v>
      </c>
      <c r="K15" s="24">
        <f t="shared" si="4"/>
        <v>6.9</v>
      </c>
      <c r="L15" s="18" t="str">
        <f>IF(K15&gt;=8.5,"A",IF(K15&gt;=7,"B",IF(K15&gt;=5.5,"C",IF(K15&gt;=4,"D",IF(AND(K15&lt;4,K15&gt;=0),"F",IF(AND(#REF!="",I15="",J15=""),"I",IF(OR(#REF!&lt;&gt;"",I15&lt;&gt;"",J15&lt;&gt;""),"X","R")))))))</f>
        <v>C</v>
      </c>
      <c r="M15" s="19">
        <f t="shared" si="0"/>
        <v>2</v>
      </c>
      <c r="N15" s="8" t="str">
        <f t="shared" si="1"/>
        <v>TB</v>
      </c>
      <c r="O15" s="2" t="str">
        <f t="shared" si="2"/>
        <v>ĐẠT</v>
      </c>
    </row>
    <row r="16" spans="1:15" ht="18" customHeight="1">
      <c r="A16" s="9">
        <v>7</v>
      </c>
      <c r="B16" s="14" t="s">
        <v>135</v>
      </c>
      <c r="C16" s="15" t="s">
        <v>136</v>
      </c>
      <c r="D16" s="16" t="s">
        <v>34</v>
      </c>
      <c r="E16" s="17" t="s">
        <v>137</v>
      </c>
      <c r="F16" s="111">
        <v>8</v>
      </c>
      <c r="G16" s="20">
        <v>8</v>
      </c>
      <c r="H16" s="20">
        <v>7.2</v>
      </c>
      <c r="I16" s="21">
        <f t="shared" si="3"/>
        <v>7.5</v>
      </c>
      <c r="J16" s="21">
        <v>8</v>
      </c>
      <c r="K16" s="24">
        <f t="shared" si="4"/>
        <v>7.8</v>
      </c>
      <c r="L16" s="18" t="str">
        <f>IF(K16&gt;=8.5,"A",IF(K16&gt;=7,"B",IF(K16&gt;=5.5,"C",IF(K16&gt;=4,"D",IF(AND(K16&lt;4,K16&gt;=0),"F",IF(AND(#REF!="",I16="",J16=""),"I",IF(OR(#REF!&lt;&gt;"",I16&lt;&gt;"",J16&lt;&gt;""),"X","R")))))))</f>
        <v>B</v>
      </c>
      <c r="M16" s="19">
        <f t="shared" si="0"/>
        <v>3</v>
      </c>
      <c r="N16" s="8" t="str">
        <f t="shared" si="1"/>
        <v>KHÁ</v>
      </c>
      <c r="O16" s="2" t="str">
        <f t="shared" si="2"/>
        <v>ĐẠT</v>
      </c>
    </row>
    <row r="17" spans="1:15" ht="18" customHeight="1">
      <c r="A17" s="9">
        <v>8</v>
      </c>
      <c r="B17" s="14" t="s">
        <v>138</v>
      </c>
      <c r="C17" s="15" t="s">
        <v>18</v>
      </c>
      <c r="D17" s="16" t="s">
        <v>139</v>
      </c>
      <c r="E17" s="17" t="s">
        <v>140</v>
      </c>
      <c r="F17" s="111">
        <v>7.5</v>
      </c>
      <c r="G17" s="20">
        <v>8</v>
      </c>
      <c r="H17" s="20">
        <v>7</v>
      </c>
      <c r="I17" s="21">
        <f t="shared" si="3"/>
        <v>7.375</v>
      </c>
      <c r="J17" s="21">
        <v>8</v>
      </c>
      <c r="K17" s="24">
        <f t="shared" si="4"/>
        <v>7.7</v>
      </c>
      <c r="L17" s="18" t="str">
        <f>IF(K17&gt;=8.5,"A",IF(K17&gt;=7,"B",IF(K17&gt;=5.5,"C",IF(K17&gt;=4,"D",IF(AND(K17&lt;4,K17&gt;=0),"F",IF(AND(#REF!="",I17="",J17=""),"I",IF(OR(#REF!&lt;&gt;"",I17&lt;&gt;"",J17&lt;&gt;""),"X","R")))))))</f>
        <v>B</v>
      </c>
      <c r="M17" s="19">
        <f t="shared" si="0"/>
        <v>3</v>
      </c>
      <c r="N17" s="8" t="str">
        <f t="shared" si="1"/>
        <v>KHÁ</v>
      </c>
      <c r="O17" s="2" t="str">
        <f t="shared" si="2"/>
        <v>ĐẠT</v>
      </c>
    </row>
    <row r="18" spans="1:15" ht="18" customHeight="1">
      <c r="A18" s="9">
        <v>9</v>
      </c>
      <c r="B18" s="14" t="s">
        <v>141</v>
      </c>
      <c r="C18" s="15" t="s">
        <v>30</v>
      </c>
      <c r="D18" s="16" t="s">
        <v>139</v>
      </c>
      <c r="E18" s="17" t="s">
        <v>142</v>
      </c>
      <c r="F18" s="111">
        <v>7.5</v>
      </c>
      <c r="G18" s="20">
        <v>6</v>
      </c>
      <c r="H18" s="20">
        <v>6.2</v>
      </c>
      <c r="I18" s="21">
        <f t="shared" si="3"/>
        <v>6.125</v>
      </c>
      <c r="J18" s="21">
        <v>8.5</v>
      </c>
      <c r="K18" s="24">
        <f t="shared" si="4"/>
        <v>7.5</v>
      </c>
      <c r="L18" s="18" t="str">
        <f>IF(K18&gt;=8.5,"A",IF(K18&gt;=7,"B",IF(K18&gt;=5.5,"C",IF(K18&gt;=4,"D",IF(AND(K18&lt;4,K18&gt;=0),"F",IF(AND(#REF!="",I18="",J18=""),"I",IF(OR(#REF!&lt;&gt;"",I18&lt;&gt;"",J18&lt;&gt;""),"X","R")))))))</f>
        <v>B</v>
      </c>
      <c r="M18" s="19">
        <f t="shared" si="0"/>
        <v>3</v>
      </c>
      <c r="N18" s="8" t="str">
        <f t="shared" si="1"/>
        <v>KHÁ</v>
      </c>
      <c r="O18" s="2" t="str">
        <f t="shared" si="2"/>
        <v>ĐẠT</v>
      </c>
    </row>
    <row r="19" spans="1:15" ht="18" customHeight="1">
      <c r="A19" s="9">
        <v>10</v>
      </c>
      <c r="B19" s="14" t="s">
        <v>147</v>
      </c>
      <c r="C19" s="15" t="s">
        <v>148</v>
      </c>
      <c r="D19" s="16" t="s">
        <v>149</v>
      </c>
      <c r="E19" s="17" t="s">
        <v>35</v>
      </c>
      <c r="F19" s="111">
        <v>9.5</v>
      </c>
      <c r="G19" s="20">
        <v>8</v>
      </c>
      <c r="H19" s="20">
        <v>8.6</v>
      </c>
      <c r="I19" s="21">
        <f t="shared" si="3"/>
        <v>8.375</v>
      </c>
      <c r="J19" s="21">
        <v>8.5</v>
      </c>
      <c r="K19" s="24">
        <f t="shared" si="4"/>
        <v>8.6</v>
      </c>
      <c r="L19" s="18" t="str">
        <f>IF(K19&gt;=8.5,"A",IF(K19&gt;=7,"B",IF(K19&gt;=5.5,"C",IF(K19&gt;=4,"D",IF(AND(K19&lt;4,K19&gt;=0),"F",IF(AND(#REF!="",I19="",J19=""),"I",IF(OR(#REF!&lt;&gt;"",I19&lt;&gt;"",J19&lt;&gt;""),"X","R")))))))</f>
        <v>A</v>
      </c>
      <c r="M19" s="19">
        <f t="shared" si="0"/>
        <v>4</v>
      </c>
      <c r="N19" s="8" t="str">
        <f t="shared" si="1"/>
        <v>GIỎI</v>
      </c>
      <c r="O19" s="2" t="str">
        <f t="shared" si="2"/>
        <v>ĐẠT</v>
      </c>
    </row>
    <row r="20" spans="1:15" ht="18" customHeight="1">
      <c r="A20" s="9">
        <v>11</v>
      </c>
      <c r="B20" s="14" t="s">
        <v>153</v>
      </c>
      <c r="C20" s="15" t="s">
        <v>36</v>
      </c>
      <c r="D20" s="16" t="s">
        <v>154</v>
      </c>
      <c r="E20" s="17" t="s">
        <v>155</v>
      </c>
      <c r="F20" s="111">
        <v>7.5</v>
      </c>
      <c r="G20" s="20">
        <v>8</v>
      </c>
      <c r="H20" s="20">
        <v>5.8</v>
      </c>
      <c r="I20" s="21">
        <f t="shared" si="3"/>
        <v>6.625</v>
      </c>
      <c r="J20" s="21">
        <v>8</v>
      </c>
      <c r="K20" s="24">
        <f t="shared" si="4"/>
        <v>7.4</v>
      </c>
      <c r="L20" s="18" t="str">
        <f>IF(K20&gt;=8.5,"A",IF(K20&gt;=7,"B",IF(K20&gt;=5.5,"C",IF(K20&gt;=4,"D",IF(AND(K20&lt;4,K20&gt;=0),"F",IF(AND(#REF!="",I20="",J20=""),"I",IF(OR(#REF!&lt;&gt;"",I20&lt;&gt;"",J20&lt;&gt;""),"X","R")))))))</f>
        <v>B</v>
      </c>
      <c r="M20" s="19">
        <f t="shared" si="0"/>
        <v>3</v>
      </c>
      <c r="N20" s="8" t="str">
        <f t="shared" si="1"/>
        <v>KHÁ</v>
      </c>
      <c r="O20" s="2" t="str">
        <f t="shared" si="2"/>
        <v>ĐẠT</v>
      </c>
    </row>
    <row r="21" spans="1:15" ht="18" customHeight="1">
      <c r="A21" s="9">
        <v>12</v>
      </c>
      <c r="B21" s="14" t="s">
        <v>159</v>
      </c>
      <c r="C21" s="15" t="s">
        <v>160</v>
      </c>
      <c r="D21" s="16" t="s">
        <v>24</v>
      </c>
      <c r="E21" s="17" t="s">
        <v>161</v>
      </c>
      <c r="F21" s="111">
        <v>8</v>
      </c>
      <c r="G21" s="20">
        <v>8</v>
      </c>
      <c r="H21" s="20">
        <v>7.2</v>
      </c>
      <c r="I21" s="21">
        <f t="shared" si="3"/>
        <v>7.5</v>
      </c>
      <c r="J21" s="21">
        <v>9</v>
      </c>
      <c r="K21" s="24">
        <f t="shared" si="4"/>
        <v>8.3</v>
      </c>
      <c r="L21" s="18" t="str">
        <f>IF(K21&gt;=8.5,"A",IF(K21&gt;=7,"B",IF(K21&gt;=5.5,"C",IF(K21&gt;=4,"D",IF(AND(K21&lt;4,K21&gt;=0),"F",IF(AND(#REF!="",I21="",J21=""),"I",IF(OR(#REF!&lt;&gt;"",I21&lt;&gt;"",J21&lt;&gt;""),"X","R")))))))</f>
        <v>B</v>
      </c>
      <c r="M21" s="19">
        <f t="shared" si="0"/>
        <v>3</v>
      </c>
      <c r="N21" s="8" t="str">
        <f t="shared" si="1"/>
        <v>KHÁ</v>
      </c>
      <c r="O21" s="2" t="str">
        <f t="shared" si="2"/>
        <v>ĐẠT</v>
      </c>
    </row>
    <row r="22" spans="1:6" ht="10.5" customHeight="1">
      <c r="A22" s="22"/>
      <c r="F22" s="1"/>
    </row>
    <row r="23" spans="2:5" ht="15.75">
      <c r="B23" s="189" t="s">
        <v>223</v>
      </c>
      <c r="C23" s="189"/>
      <c r="D23" s="189"/>
      <c r="E23" s="189"/>
    </row>
    <row r="24" spans="2:15" ht="15.75">
      <c r="B24" s="182" t="s">
        <v>168</v>
      </c>
      <c r="C24" s="182"/>
      <c r="D24" s="182"/>
      <c r="E24" s="182" t="s">
        <v>37</v>
      </c>
      <c r="F24" s="182"/>
      <c r="G24" s="182"/>
      <c r="H24" s="182"/>
      <c r="I24" s="180" t="s">
        <v>38</v>
      </c>
      <c r="J24" s="180"/>
      <c r="K24" s="180"/>
      <c r="L24" s="27"/>
      <c r="M24" s="180" t="s">
        <v>169</v>
      </c>
      <c r="N24" s="180"/>
      <c r="O24" s="180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  <row r="26" spans="2:13" ht="15.75">
      <c r="B26" s="10"/>
      <c r="C26" s="10"/>
      <c r="D26" s="10"/>
      <c r="E26" s="10"/>
      <c r="F26" s="12"/>
      <c r="G26" s="10"/>
      <c r="H26" s="10"/>
      <c r="I26" s="10"/>
      <c r="J26" s="10"/>
      <c r="K26" s="10"/>
      <c r="L26" s="11"/>
      <c r="M26" s="11"/>
    </row>
    <row r="27" spans="2:13" ht="15.75"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1"/>
      <c r="M27" s="11"/>
    </row>
    <row r="28" spans="2:15" ht="15.75">
      <c r="B28" s="182" t="s">
        <v>167</v>
      </c>
      <c r="C28" s="182"/>
      <c r="D28" s="182"/>
      <c r="E28" s="182" t="s">
        <v>171</v>
      </c>
      <c r="F28" s="182"/>
      <c r="G28" s="182"/>
      <c r="H28" s="182"/>
      <c r="I28" s="182" t="s">
        <v>170</v>
      </c>
      <c r="J28" s="182"/>
      <c r="K28" s="182"/>
      <c r="L28" s="27"/>
      <c r="M28" s="180" t="s">
        <v>178</v>
      </c>
      <c r="N28" s="180"/>
      <c r="O28" s="180"/>
    </row>
    <row r="29" spans="2:13" ht="15.75"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1"/>
      <c r="M29" s="11"/>
    </row>
  </sheetData>
  <sheetProtection/>
  <mergeCells count="26">
    <mergeCell ref="B28:D28"/>
    <mergeCell ref="E28:H28"/>
    <mergeCell ref="I28:K28"/>
    <mergeCell ref="M28:O28"/>
    <mergeCell ref="N8:O9"/>
    <mergeCell ref="B23:E23"/>
    <mergeCell ref="B24:D24"/>
    <mergeCell ref="E24:H24"/>
    <mergeCell ref="I24:K24"/>
    <mergeCell ref="M24:O2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51" bottom="0.23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192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225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226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115</v>
      </c>
      <c r="C10" s="15" t="s">
        <v>116</v>
      </c>
      <c r="D10" s="16" t="s">
        <v>117</v>
      </c>
      <c r="E10" s="17" t="s">
        <v>118</v>
      </c>
      <c r="F10" s="20">
        <v>6</v>
      </c>
      <c r="G10" s="20">
        <v>7</v>
      </c>
      <c r="H10" s="20"/>
      <c r="I10" s="21">
        <f>G10</f>
        <v>7</v>
      </c>
      <c r="J10" s="21">
        <v>6</v>
      </c>
      <c r="K10" s="24">
        <f>ROUND((J10*7+I10*2+F10)/10,1)</f>
        <v>6.2</v>
      </c>
      <c r="L10" s="18" t="str">
        <f>IF(K10&gt;=8.5,"A",IF(K10&gt;=7,"B",IF(K10&gt;=5.5,"C",IF(K10&gt;=4,"D",IF(AND(K10&lt;4,K10&gt;=0),"F",IF(AND(#REF!="",I10="",J10=""),"I",IF(OR(#REF!&lt;&gt;"",I10&lt;&gt;"",J10&lt;&gt;""),"X","R")))))))</f>
        <v>C</v>
      </c>
      <c r="M10" s="19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ht="18" customHeight="1">
      <c r="A11" s="9">
        <v>2</v>
      </c>
      <c r="B11" s="53" t="s">
        <v>135</v>
      </c>
      <c r="C11" s="54" t="s">
        <v>136</v>
      </c>
      <c r="D11" s="55" t="s">
        <v>34</v>
      </c>
      <c r="E11" s="97">
        <v>34833</v>
      </c>
      <c r="F11" s="103">
        <v>5</v>
      </c>
      <c r="G11" s="104">
        <v>8</v>
      </c>
      <c r="H11" s="20"/>
      <c r="I11" s="21">
        <f>G11</f>
        <v>8</v>
      </c>
      <c r="J11" s="21">
        <v>6</v>
      </c>
      <c r="K11" s="24">
        <f>ROUND((J11*7+I11*2+F11)/10,1)</f>
        <v>6.3</v>
      </c>
      <c r="L11" s="18" t="str">
        <f>IF(K11&gt;=8.5,"A",IF(K11&gt;=7,"B",IF(K11&gt;=5.5,"C",IF(K11&gt;=4,"D",IF(AND(K11&lt;4,K11&gt;=0),"F",IF(AND(#REF!="",I11="",J11=""),"I",IF(OR(#REF!&lt;&gt;"",I11&lt;&gt;"",J11&lt;&gt;""),"X","R")))))))</f>
        <v>C</v>
      </c>
      <c r="M11" s="19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6" ht="10.5" customHeight="1">
      <c r="A12" s="22"/>
      <c r="F12" s="1"/>
    </row>
    <row r="13" spans="2:5" ht="15.75">
      <c r="B13" s="189" t="s">
        <v>205</v>
      </c>
      <c r="C13" s="189"/>
      <c r="D13" s="189"/>
      <c r="E13" s="189"/>
    </row>
    <row r="14" spans="2:15" ht="15.75">
      <c r="B14" s="182" t="s">
        <v>168</v>
      </c>
      <c r="C14" s="182"/>
      <c r="D14" s="182"/>
      <c r="E14" s="182" t="s">
        <v>37</v>
      </c>
      <c r="F14" s="182"/>
      <c r="G14" s="182"/>
      <c r="H14" s="182"/>
      <c r="I14" s="180" t="s">
        <v>38</v>
      </c>
      <c r="J14" s="180"/>
      <c r="K14" s="180"/>
      <c r="L14" s="27"/>
      <c r="M14" s="180" t="s">
        <v>169</v>
      </c>
      <c r="N14" s="180"/>
      <c r="O14" s="180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182" t="s">
        <v>167</v>
      </c>
      <c r="C18" s="182"/>
      <c r="D18" s="182"/>
      <c r="E18" s="182" t="s">
        <v>171</v>
      </c>
      <c r="F18" s="182"/>
      <c r="G18" s="182"/>
      <c r="H18" s="182"/>
      <c r="I18" s="182" t="s">
        <v>170</v>
      </c>
      <c r="J18" s="182"/>
      <c r="K18" s="182"/>
      <c r="L18" s="27"/>
      <c r="M18" s="180" t="s">
        <v>178</v>
      </c>
      <c r="N18" s="180"/>
      <c r="O18" s="180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8:D18"/>
    <mergeCell ref="E18:H18"/>
    <mergeCell ref="I18:K18"/>
    <mergeCell ref="M18:O18"/>
    <mergeCell ref="N8:O9"/>
    <mergeCell ref="B13:E13"/>
    <mergeCell ref="B14:D14"/>
    <mergeCell ref="E14:H14"/>
    <mergeCell ref="I14:K14"/>
    <mergeCell ref="M14:O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184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185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26">
        <v>7.5</v>
      </c>
      <c r="G10" s="26">
        <v>8.5</v>
      </c>
      <c r="H10" s="20"/>
      <c r="I10" s="21">
        <f>G10</f>
        <v>8.5</v>
      </c>
      <c r="J10" s="21">
        <v>9</v>
      </c>
      <c r="K10" s="24">
        <f>ROUND((J10*6+I10*3+F10)/10,1)</f>
        <v>8.7</v>
      </c>
      <c r="L10" s="18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A</v>
      </c>
      <c r="M10" s="19">
        <f aca="true" t="shared" si="1" ref="M10:M46">IF(L10="A",4,IF(L10="B",3,IF(L10="C",2,IF(L10="D",1,0))))</f>
        <v>4</v>
      </c>
      <c r="N10" s="8" t="str">
        <f aca="true" t="shared" si="2" ref="N10:N48"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26">
        <v>8</v>
      </c>
      <c r="G11" s="26">
        <v>8.5</v>
      </c>
      <c r="H11" s="20"/>
      <c r="I11" s="21">
        <f aca="true" t="shared" si="3" ref="I11:I48">G11</f>
        <v>8.5</v>
      </c>
      <c r="J11" s="21">
        <v>8.5</v>
      </c>
      <c r="K11" s="24">
        <f aca="true" t="shared" si="4" ref="K11:K48">ROUND((J11*6+I11*3+F11)/10,1)</f>
        <v>8.5</v>
      </c>
      <c r="L11" s="18" t="str">
        <f t="shared" si="0"/>
        <v>A</v>
      </c>
      <c r="M11" s="19">
        <f t="shared" si="1"/>
        <v>4</v>
      </c>
      <c r="N11" s="8" t="str">
        <f t="shared" si="2"/>
        <v>GIỎI</v>
      </c>
      <c r="O11" s="2" t="str">
        <f aca="true" t="shared" si="5" ref="O11:O46">IF(OR(K11&lt;4,J11&lt;=2),"KHÔNG ĐẠT","ĐẠT")</f>
        <v>ĐẠT</v>
      </c>
    </row>
    <row r="12" spans="1:15" s="3" customFormat="1" ht="18" customHeight="1">
      <c r="A12" s="9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26">
        <v>7.5</v>
      </c>
      <c r="G12" s="26">
        <v>8.5</v>
      </c>
      <c r="H12" s="20"/>
      <c r="I12" s="21">
        <f t="shared" si="3"/>
        <v>8.5</v>
      </c>
      <c r="J12" s="21">
        <v>8.5</v>
      </c>
      <c r="K12" s="24">
        <f t="shared" si="4"/>
        <v>8.4</v>
      </c>
      <c r="L12" s="18" t="str">
        <f t="shared" si="0"/>
        <v>B</v>
      </c>
      <c r="M12" s="19">
        <f t="shared" si="1"/>
        <v>3</v>
      </c>
      <c r="N12" s="8" t="str">
        <f t="shared" si="2"/>
        <v>KHÁ</v>
      </c>
      <c r="O12" s="2" t="str">
        <f t="shared" si="5"/>
        <v>ĐẠT</v>
      </c>
    </row>
    <row r="13" spans="1:15" s="3" customFormat="1" ht="18" customHeight="1">
      <c r="A13" s="9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26">
        <v>8</v>
      </c>
      <c r="G13" s="26">
        <v>8.5</v>
      </c>
      <c r="H13" s="20"/>
      <c r="I13" s="21">
        <f t="shared" si="3"/>
        <v>8.5</v>
      </c>
      <c r="J13" s="21">
        <v>9</v>
      </c>
      <c r="K13" s="24">
        <f t="shared" si="4"/>
        <v>8.8</v>
      </c>
      <c r="L13" s="18" t="str">
        <f t="shared" si="0"/>
        <v>A</v>
      </c>
      <c r="M13" s="19">
        <f t="shared" si="1"/>
        <v>4</v>
      </c>
      <c r="N13" s="8" t="str">
        <f t="shared" si="2"/>
        <v>GIỎI</v>
      </c>
      <c r="O13" s="2" t="str">
        <f t="shared" si="5"/>
        <v>ĐẠT</v>
      </c>
    </row>
    <row r="14" spans="1:15" s="3" customFormat="1" ht="18" customHeight="1">
      <c r="A14" s="9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26">
        <v>7</v>
      </c>
      <c r="G14" s="26">
        <v>8</v>
      </c>
      <c r="H14" s="20"/>
      <c r="I14" s="21">
        <f t="shared" si="3"/>
        <v>8</v>
      </c>
      <c r="J14" s="21">
        <v>8.5</v>
      </c>
      <c r="K14" s="24">
        <f t="shared" si="4"/>
        <v>8.2</v>
      </c>
      <c r="L14" s="18" t="str">
        <f t="shared" si="0"/>
        <v>B</v>
      </c>
      <c r="M14" s="19">
        <f t="shared" si="1"/>
        <v>3</v>
      </c>
      <c r="N14" s="8" t="str">
        <f t="shared" si="2"/>
        <v>KHÁ</v>
      </c>
      <c r="O14" s="2" t="str">
        <f t="shared" si="5"/>
        <v>ĐẠT</v>
      </c>
    </row>
    <row r="15" spans="1:15" s="3" customFormat="1" ht="18" customHeight="1">
      <c r="A15" s="9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26">
        <v>8</v>
      </c>
      <c r="G15" s="26">
        <v>8</v>
      </c>
      <c r="H15" s="20"/>
      <c r="I15" s="21">
        <f t="shared" si="3"/>
        <v>8</v>
      </c>
      <c r="J15" s="21">
        <v>9</v>
      </c>
      <c r="K15" s="24">
        <f t="shared" si="4"/>
        <v>8.6</v>
      </c>
      <c r="L15" s="18" t="str">
        <f t="shared" si="0"/>
        <v>A</v>
      </c>
      <c r="M15" s="19">
        <f t="shared" si="1"/>
        <v>4</v>
      </c>
      <c r="N15" s="8" t="str">
        <f t="shared" si="2"/>
        <v>GIỎI</v>
      </c>
      <c r="O15" s="2" t="str">
        <f t="shared" si="5"/>
        <v>ĐẠT</v>
      </c>
    </row>
    <row r="16" spans="1:15" s="3" customFormat="1" ht="18" customHeight="1">
      <c r="A16" s="9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26">
        <v>8</v>
      </c>
      <c r="G16" s="26">
        <v>8</v>
      </c>
      <c r="H16" s="20"/>
      <c r="I16" s="21">
        <f t="shared" si="3"/>
        <v>8</v>
      </c>
      <c r="J16" s="21">
        <v>9</v>
      </c>
      <c r="K16" s="24">
        <f t="shared" si="4"/>
        <v>8.6</v>
      </c>
      <c r="L16" s="18" t="str">
        <f>IF(K16&gt;=8.5,"A",IF(K16&gt;=7,"B",IF(K16&gt;=5.5,"C",IF(K16&gt;=4,"D",IF(AND(K16&lt;4,K16&gt;=0),"F",IF(AND(F16="",I16="",J16=""),"I",IF(OR(F16&lt;&gt;"",I16&lt;&gt;"",J16&lt;&gt;""),"X","R")))))))</f>
        <v>A</v>
      </c>
      <c r="M16" s="19">
        <f t="shared" si="1"/>
        <v>4</v>
      </c>
      <c r="N16" s="8" t="str">
        <f t="shared" si="2"/>
        <v>GIỎI</v>
      </c>
      <c r="O16" s="2" t="str">
        <f t="shared" si="5"/>
        <v>ĐẠT</v>
      </c>
    </row>
    <row r="17" spans="1:15" s="3" customFormat="1" ht="18" customHeight="1">
      <c r="A17" s="9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26">
        <v>8</v>
      </c>
      <c r="G17" s="26">
        <v>8</v>
      </c>
      <c r="H17" s="20"/>
      <c r="I17" s="21">
        <f t="shared" si="3"/>
        <v>8</v>
      </c>
      <c r="J17" s="21">
        <v>9</v>
      </c>
      <c r="K17" s="24">
        <f t="shared" si="4"/>
        <v>8.6</v>
      </c>
      <c r="L17" s="18" t="str">
        <f t="shared" si="0"/>
        <v>A</v>
      </c>
      <c r="M17" s="19">
        <f t="shared" si="1"/>
        <v>4</v>
      </c>
      <c r="N17" s="8" t="str">
        <f t="shared" si="2"/>
        <v>GIỎI</v>
      </c>
      <c r="O17" s="2" t="str">
        <f t="shared" si="5"/>
        <v>ĐẠT</v>
      </c>
    </row>
    <row r="18" spans="1:15" s="3" customFormat="1" ht="18" customHeight="1">
      <c r="A18" s="9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26">
        <v>8</v>
      </c>
      <c r="G18" s="26">
        <v>8</v>
      </c>
      <c r="H18" s="20"/>
      <c r="I18" s="21">
        <f t="shared" si="3"/>
        <v>8</v>
      </c>
      <c r="J18" s="21">
        <v>9</v>
      </c>
      <c r="K18" s="24">
        <f t="shared" si="4"/>
        <v>8.6</v>
      </c>
      <c r="L18" s="18" t="str">
        <f t="shared" si="0"/>
        <v>A</v>
      </c>
      <c r="M18" s="19">
        <f t="shared" si="1"/>
        <v>4</v>
      </c>
      <c r="N18" s="8" t="str">
        <f t="shared" si="2"/>
        <v>GIỎI</v>
      </c>
      <c r="O18" s="2" t="str">
        <f t="shared" si="5"/>
        <v>ĐẠT</v>
      </c>
    </row>
    <row r="19" spans="1:15" s="3" customFormat="1" ht="18" customHeight="1">
      <c r="A19" s="9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26">
        <v>7.5</v>
      </c>
      <c r="G19" s="26">
        <v>8</v>
      </c>
      <c r="H19" s="20"/>
      <c r="I19" s="21">
        <f t="shared" si="3"/>
        <v>8</v>
      </c>
      <c r="J19" s="21">
        <v>9</v>
      </c>
      <c r="K19" s="24">
        <f t="shared" si="4"/>
        <v>8.6</v>
      </c>
      <c r="L19" s="18" t="str">
        <f t="shared" si="0"/>
        <v>A</v>
      </c>
      <c r="M19" s="19">
        <f t="shared" si="1"/>
        <v>4</v>
      </c>
      <c r="N19" s="8" t="str">
        <f t="shared" si="2"/>
        <v>GIỎI</v>
      </c>
      <c r="O19" s="2" t="str">
        <f t="shared" si="5"/>
        <v>ĐẠT</v>
      </c>
    </row>
    <row r="20" spans="1:15" s="3" customFormat="1" ht="18" customHeight="1">
      <c r="A20" s="9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26">
        <v>8</v>
      </c>
      <c r="G20" s="26">
        <v>8</v>
      </c>
      <c r="H20" s="20"/>
      <c r="I20" s="21">
        <f t="shared" si="3"/>
        <v>8</v>
      </c>
      <c r="J20" s="21">
        <v>8.5</v>
      </c>
      <c r="K20" s="24">
        <f t="shared" si="4"/>
        <v>8.3</v>
      </c>
      <c r="L20" s="18" t="str">
        <f t="shared" si="0"/>
        <v>B</v>
      </c>
      <c r="M20" s="19">
        <f t="shared" si="1"/>
        <v>3</v>
      </c>
      <c r="N20" s="8" t="str">
        <f t="shared" si="2"/>
        <v>KHÁ</v>
      </c>
      <c r="O20" s="2" t="str">
        <f t="shared" si="5"/>
        <v>ĐẠT</v>
      </c>
    </row>
    <row r="21" spans="1:15" s="3" customFormat="1" ht="18" customHeight="1">
      <c r="A21" s="9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26">
        <v>7</v>
      </c>
      <c r="G21" s="26">
        <v>8</v>
      </c>
      <c r="H21" s="20"/>
      <c r="I21" s="21">
        <f t="shared" si="3"/>
        <v>8</v>
      </c>
      <c r="J21" s="21">
        <v>8.5</v>
      </c>
      <c r="K21" s="24">
        <f t="shared" si="4"/>
        <v>8.2</v>
      </c>
      <c r="L21" s="18" t="str">
        <f t="shared" si="0"/>
        <v>B</v>
      </c>
      <c r="M21" s="19">
        <f t="shared" si="1"/>
        <v>3</v>
      </c>
      <c r="N21" s="8" t="str">
        <f t="shared" si="2"/>
        <v>KHÁ</v>
      </c>
      <c r="O21" s="2" t="str">
        <f t="shared" si="5"/>
        <v>ĐẠT</v>
      </c>
    </row>
    <row r="22" spans="1:15" s="3" customFormat="1" ht="18" customHeight="1">
      <c r="A22" s="9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26">
        <v>8</v>
      </c>
      <c r="G22" s="26">
        <v>8</v>
      </c>
      <c r="H22" s="20"/>
      <c r="I22" s="21">
        <f t="shared" si="3"/>
        <v>8</v>
      </c>
      <c r="J22" s="21">
        <v>8.5</v>
      </c>
      <c r="K22" s="24">
        <f t="shared" si="4"/>
        <v>8.3</v>
      </c>
      <c r="L22" s="18" t="str">
        <f t="shared" si="0"/>
        <v>B</v>
      </c>
      <c r="M22" s="19">
        <f t="shared" si="1"/>
        <v>3</v>
      </c>
      <c r="N22" s="8" t="str">
        <f t="shared" si="2"/>
        <v>KHÁ</v>
      </c>
      <c r="O22" s="2" t="str">
        <f t="shared" si="5"/>
        <v>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101">
        <v>8</v>
      </c>
      <c r="G23" s="26">
        <v>8</v>
      </c>
      <c r="H23" s="20"/>
      <c r="I23" s="21">
        <f t="shared" si="3"/>
        <v>8</v>
      </c>
      <c r="J23" s="21">
        <v>8.5</v>
      </c>
      <c r="K23" s="24">
        <f t="shared" si="4"/>
        <v>8.3</v>
      </c>
      <c r="L23" s="18" t="str">
        <f t="shared" si="0"/>
        <v>B</v>
      </c>
      <c r="M23" s="19">
        <f t="shared" si="1"/>
        <v>3</v>
      </c>
      <c r="N23" s="8" t="str">
        <f t="shared" si="2"/>
        <v>KHÁ</v>
      </c>
      <c r="O23" s="2" t="str">
        <f t="shared" si="5"/>
        <v>ĐẠT</v>
      </c>
    </row>
    <row r="24" spans="1:15" s="3" customFormat="1" ht="18" customHeight="1">
      <c r="A24" s="9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26">
        <v>8</v>
      </c>
      <c r="G24" s="26">
        <v>8</v>
      </c>
      <c r="H24" s="20"/>
      <c r="I24" s="21">
        <f t="shared" si="3"/>
        <v>8</v>
      </c>
      <c r="J24" s="21">
        <v>8.5</v>
      </c>
      <c r="K24" s="24">
        <f t="shared" si="4"/>
        <v>8.3</v>
      </c>
      <c r="L24" s="18" t="str">
        <f t="shared" si="0"/>
        <v>B</v>
      </c>
      <c r="M24" s="19">
        <f t="shared" si="1"/>
        <v>3</v>
      </c>
      <c r="N24" s="8" t="str">
        <f t="shared" si="2"/>
        <v>KHÁ</v>
      </c>
      <c r="O24" s="2" t="str">
        <f t="shared" si="5"/>
        <v>ĐẠT</v>
      </c>
    </row>
    <row r="25" spans="1:15" s="3" customFormat="1" ht="18" customHeight="1">
      <c r="A25" s="9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26">
        <v>7.5</v>
      </c>
      <c r="G25" s="26">
        <v>8</v>
      </c>
      <c r="H25" s="20"/>
      <c r="I25" s="21">
        <f t="shared" si="3"/>
        <v>8</v>
      </c>
      <c r="J25" s="21">
        <v>9</v>
      </c>
      <c r="K25" s="24">
        <f t="shared" si="4"/>
        <v>8.6</v>
      </c>
      <c r="L25" s="18" t="str">
        <f t="shared" si="0"/>
        <v>A</v>
      </c>
      <c r="M25" s="19">
        <f t="shared" si="1"/>
        <v>4</v>
      </c>
      <c r="N25" s="8" t="str">
        <f t="shared" si="2"/>
        <v>GIỎI</v>
      </c>
      <c r="O25" s="2" t="str">
        <f t="shared" si="5"/>
        <v>ĐẠT</v>
      </c>
    </row>
    <row r="26" spans="1:15" s="3" customFormat="1" ht="18" customHeight="1">
      <c r="A26" s="9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26">
        <v>7</v>
      </c>
      <c r="G26" s="26">
        <v>8</v>
      </c>
      <c r="H26" s="20"/>
      <c r="I26" s="21">
        <f t="shared" si="3"/>
        <v>8</v>
      </c>
      <c r="J26" s="21">
        <v>9</v>
      </c>
      <c r="K26" s="24">
        <f t="shared" si="4"/>
        <v>8.5</v>
      </c>
      <c r="L26" s="18" t="str">
        <f t="shared" si="0"/>
        <v>A</v>
      </c>
      <c r="M26" s="19">
        <f t="shared" si="1"/>
        <v>4</v>
      </c>
      <c r="N26" s="8" t="str">
        <f t="shared" si="2"/>
        <v>GIỎI</v>
      </c>
      <c r="O26" s="2" t="str">
        <f t="shared" si="5"/>
        <v>ĐẠT</v>
      </c>
    </row>
    <row r="27" spans="1:15" s="3" customFormat="1" ht="18" customHeight="1">
      <c r="A27" s="9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26">
        <v>8</v>
      </c>
      <c r="G27" s="26">
        <v>8</v>
      </c>
      <c r="H27" s="20"/>
      <c r="I27" s="21">
        <f t="shared" si="3"/>
        <v>8</v>
      </c>
      <c r="J27" s="21">
        <v>8.5</v>
      </c>
      <c r="K27" s="24">
        <f t="shared" si="4"/>
        <v>8.3</v>
      </c>
      <c r="L27" s="18" t="str">
        <f t="shared" si="0"/>
        <v>B</v>
      </c>
      <c r="M27" s="19">
        <f t="shared" si="1"/>
        <v>3</v>
      </c>
      <c r="N27" s="8" t="str">
        <f t="shared" si="2"/>
        <v>KHÁ</v>
      </c>
      <c r="O27" s="2" t="str">
        <f t="shared" si="5"/>
        <v>ĐẠT</v>
      </c>
    </row>
    <row r="28" spans="1:15" s="3" customFormat="1" ht="18" customHeight="1">
      <c r="A28" s="9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26">
        <v>7</v>
      </c>
      <c r="G28" s="26">
        <v>8</v>
      </c>
      <c r="H28" s="20"/>
      <c r="I28" s="21">
        <f t="shared" si="3"/>
        <v>8</v>
      </c>
      <c r="J28" s="21">
        <v>8</v>
      </c>
      <c r="K28" s="24">
        <f t="shared" si="4"/>
        <v>7.9</v>
      </c>
      <c r="L28" s="18" t="str">
        <f t="shared" si="0"/>
        <v>B</v>
      </c>
      <c r="M28" s="19">
        <f t="shared" si="1"/>
        <v>3</v>
      </c>
      <c r="N28" s="8" t="str">
        <f t="shared" si="2"/>
        <v>KHÁ</v>
      </c>
      <c r="O28" s="2" t="str">
        <f t="shared" si="5"/>
        <v>ĐẠT</v>
      </c>
    </row>
    <row r="29" spans="1:15" s="3" customFormat="1" ht="18" customHeight="1">
      <c r="A29" s="9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26">
        <v>7.5</v>
      </c>
      <c r="G29" s="26">
        <v>8</v>
      </c>
      <c r="H29" s="20"/>
      <c r="I29" s="21">
        <f t="shared" si="3"/>
        <v>8</v>
      </c>
      <c r="J29" s="21">
        <v>8.5</v>
      </c>
      <c r="K29" s="24">
        <f t="shared" si="4"/>
        <v>8.3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1"/>
        <v>3</v>
      </c>
      <c r="N29" s="8" t="str">
        <f t="shared" si="2"/>
        <v>KHÁ</v>
      </c>
      <c r="O29" s="2" t="str">
        <f t="shared" si="5"/>
        <v>ĐẠT</v>
      </c>
    </row>
    <row r="30" spans="1:16" s="3" customFormat="1" ht="18" customHeight="1">
      <c r="A30" s="9">
        <v>21</v>
      </c>
      <c r="B30" s="14" t="s">
        <v>105</v>
      </c>
      <c r="C30" s="15" t="s">
        <v>106</v>
      </c>
      <c r="D30" s="16" t="s">
        <v>101</v>
      </c>
      <c r="E30" s="17" t="s">
        <v>107</v>
      </c>
      <c r="F30" s="101">
        <v>0</v>
      </c>
      <c r="G30" s="101">
        <v>0</v>
      </c>
      <c r="H30" s="20"/>
      <c r="I30" s="21">
        <f t="shared" si="3"/>
        <v>0</v>
      </c>
      <c r="J30" s="21">
        <v>0</v>
      </c>
      <c r="K30" s="24">
        <f t="shared" si="4"/>
        <v>0</v>
      </c>
      <c r="L30" s="18" t="str">
        <f aca="true" t="shared" si="6" ref="L30:L48">IF(K30&gt;=8.5,"A",IF(K30&gt;=7,"B",IF(K30&gt;=5.5,"C",IF(K30&gt;=4,"D",IF(AND(K30&lt;4,K30&gt;=0),"F",IF(AND(F29="",I30="",J30=""),"I",IF(OR(F29&lt;&gt;"",I30&lt;&gt;"",J30&lt;&gt;""),"X","R")))))))</f>
        <v>F</v>
      </c>
      <c r="M30" s="19">
        <f t="shared" si="1"/>
        <v>0</v>
      </c>
      <c r="N30" s="8" t="str">
        <f t="shared" si="2"/>
        <v>KÉM</v>
      </c>
      <c r="O30" s="2" t="str">
        <f>IF(OR(K30&lt;4,J30&lt;=2),"KHÔNG ĐẠT","ĐẠT")</f>
        <v>KHÔNG ĐẠT</v>
      </c>
      <c r="P30" s="3" t="s">
        <v>224</v>
      </c>
    </row>
    <row r="31" spans="1:15" s="3" customFormat="1" ht="18" customHeight="1">
      <c r="A31" s="9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26">
        <v>8</v>
      </c>
      <c r="G31" s="26">
        <v>8</v>
      </c>
      <c r="H31" s="20"/>
      <c r="I31" s="21">
        <f t="shared" si="3"/>
        <v>8</v>
      </c>
      <c r="J31" s="21">
        <v>9</v>
      </c>
      <c r="K31" s="24">
        <f t="shared" si="4"/>
        <v>8.6</v>
      </c>
      <c r="L31" s="18" t="str">
        <f t="shared" si="6"/>
        <v>A</v>
      </c>
      <c r="M31" s="19">
        <f t="shared" si="1"/>
        <v>4</v>
      </c>
      <c r="N31" s="8" t="str">
        <f t="shared" si="2"/>
        <v>GIỎI</v>
      </c>
      <c r="O31" s="2" t="str">
        <f t="shared" si="5"/>
        <v>ĐẠT</v>
      </c>
    </row>
    <row r="32" spans="1:15" s="3" customFormat="1" ht="18" customHeight="1">
      <c r="A32" s="9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26">
        <v>8</v>
      </c>
      <c r="G32" s="26">
        <v>8</v>
      </c>
      <c r="H32" s="20"/>
      <c r="I32" s="21">
        <f t="shared" si="3"/>
        <v>8</v>
      </c>
      <c r="J32" s="21">
        <v>9</v>
      </c>
      <c r="K32" s="24">
        <f t="shared" si="4"/>
        <v>8.6</v>
      </c>
      <c r="L32" s="18" t="str">
        <f t="shared" si="6"/>
        <v>A</v>
      </c>
      <c r="M32" s="19">
        <f t="shared" si="1"/>
        <v>4</v>
      </c>
      <c r="N32" s="8" t="str">
        <f t="shared" si="2"/>
        <v>GIỎI</v>
      </c>
      <c r="O32" s="2" t="str">
        <f t="shared" si="5"/>
        <v>ĐẠT</v>
      </c>
    </row>
    <row r="33" spans="1:15" s="3" customFormat="1" ht="18" customHeight="1">
      <c r="A33" s="9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26">
        <v>8</v>
      </c>
      <c r="G33" s="26">
        <v>8</v>
      </c>
      <c r="H33" s="20"/>
      <c r="I33" s="21">
        <f t="shared" si="3"/>
        <v>8</v>
      </c>
      <c r="J33" s="21">
        <v>8.5</v>
      </c>
      <c r="K33" s="24">
        <f t="shared" si="4"/>
        <v>8.3</v>
      </c>
      <c r="L33" s="18" t="str">
        <f t="shared" si="6"/>
        <v>B</v>
      </c>
      <c r="M33" s="19">
        <f t="shared" si="1"/>
        <v>3</v>
      </c>
      <c r="N33" s="8" t="str">
        <f t="shared" si="2"/>
        <v>KHÁ</v>
      </c>
      <c r="O33" s="2" t="str">
        <f t="shared" si="5"/>
        <v>ĐẠT</v>
      </c>
    </row>
    <row r="34" spans="1:15" ht="18" customHeight="1">
      <c r="A34" s="9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26">
        <v>9</v>
      </c>
      <c r="G34" s="26">
        <v>8</v>
      </c>
      <c r="H34" s="20"/>
      <c r="I34" s="21">
        <f t="shared" si="3"/>
        <v>8</v>
      </c>
      <c r="J34" s="21">
        <v>9</v>
      </c>
      <c r="K34" s="24">
        <f t="shared" si="4"/>
        <v>8.7</v>
      </c>
      <c r="L34" s="18" t="str">
        <f t="shared" si="6"/>
        <v>A</v>
      </c>
      <c r="M34" s="19">
        <f t="shared" si="1"/>
        <v>4</v>
      </c>
      <c r="N34" s="8" t="str">
        <f t="shared" si="2"/>
        <v>GIỎI</v>
      </c>
      <c r="O34" s="2" t="str">
        <f t="shared" si="5"/>
        <v>ĐẠT</v>
      </c>
    </row>
    <row r="35" spans="1:15" ht="18" customHeight="1">
      <c r="A35" s="9">
        <v>26</v>
      </c>
      <c r="B35" s="14" t="s">
        <v>122</v>
      </c>
      <c r="C35" s="15" t="s">
        <v>30</v>
      </c>
      <c r="D35" s="16" t="s">
        <v>123</v>
      </c>
      <c r="E35" s="17" t="s">
        <v>124</v>
      </c>
      <c r="F35" s="26">
        <v>8</v>
      </c>
      <c r="G35" s="26">
        <v>8</v>
      </c>
      <c r="H35" s="20"/>
      <c r="I35" s="21">
        <f t="shared" si="3"/>
        <v>8</v>
      </c>
      <c r="J35" s="21">
        <v>8</v>
      </c>
      <c r="K35" s="24">
        <f t="shared" si="4"/>
        <v>8</v>
      </c>
      <c r="L35" s="18" t="str">
        <f t="shared" si="6"/>
        <v>B</v>
      </c>
      <c r="M35" s="19">
        <f t="shared" si="1"/>
        <v>3</v>
      </c>
      <c r="N35" s="8" t="str">
        <f t="shared" si="2"/>
        <v>KHÁ</v>
      </c>
      <c r="O35" s="2" t="str">
        <f t="shared" si="5"/>
        <v>ĐẠT</v>
      </c>
    </row>
    <row r="36" spans="1:15" ht="18" customHeight="1">
      <c r="A36" s="9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26">
        <v>8</v>
      </c>
      <c r="G36" s="26">
        <v>8</v>
      </c>
      <c r="H36" s="20"/>
      <c r="I36" s="21">
        <f t="shared" si="3"/>
        <v>8</v>
      </c>
      <c r="J36" s="21">
        <v>9</v>
      </c>
      <c r="K36" s="24">
        <f t="shared" si="4"/>
        <v>8.6</v>
      </c>
      <c r="L36" s="18" t="str">
        <f t="shared" si="6"/>
        <v>A</v>
      </c>
      <c r="M36" s="19">
        <f t="shared" si="1"/>
        <v>4</v>
      </c>
      <c r="N36" s="8" t="str">
        <f t="shared" si="2"/>
        <v>GIỎI</v>
      </c>
      <c r="O36" s="2" t="str">
        <f t="shared" si="5"/>
        <v>ĐẠT</v>
      </c>
    </row>
    <row r="37" spans="1:15" ht="18" customHeight="1">
      <c r="A37" s="9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26">
        <v>8</v>
      </c>
      <c r="G37" s="26">
        <v>8</v>
      </c>
      <c r="H37" s="20"/>
      <c r="I37" s="21">
        <f t="shared" si="3"/>
        <v>8</v>
      </c>
      <c r="J37" s="21">
        <v>9</v>
      </c>
      <c r="K37" s="24">
        <f t="shared" si="4"/>
        <v>8.6</v>
      </c>
      <c r="L37" s="18" t="str">
        <f t="shared" si="6"/>
        <v>A</v>
      </c>
      <c r="M37" s="19">
        <f t="shared" si="1"/>
        <v>4</v>
      </c>
      <c r="N37" s="8" t="str">
        <f t="shared" si="2"/>
        <v>GIỎI</v>
      </c>
      <c r="O37" s="2" t="str">
        <f t="shared" si="5"/>
        <v>ĐẠT</v>
      </c>
    </row>
    <row r="38" spans="1:15" ht="18" customHeight="1">
      <c r="A38" s="9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26">
        <v>8</v>
      </c>
      <c r="G38" s="26">
        <v>7.5</v>
      </c>
      <c r="H38" s="20"/>
      <c r="I38" s="21">
        <f t="shared" si="3"/>
        <v>7.5</v>
      </c>
      <c r="J38" s="21">
        <v>8.5</v>
      </c>
      <c r="K38" s="24">
        <f t="shared" si="4"/>
        <v>8.2</v>
      </c>
      <c r="L38" s="18" t="str">
        <f t="shared" si="6"/>
        <v>B</v>
      </c>
      <c r="M38" s="19">
        <f t="shared" si="1"/>
        <v>3</v>
      </c>
      <c r="N38" s="8" t="str">
        <f t="shared" si="2"/>
        <v>KHÁ</v>
      </c>
      <c r="O38" s="2" t="str">
        <f t="shared" si="5"/>
        <v>ĐẠT</v>
      </c>
    </row>
    <row r="39" spans="1:15" ht="18" customHeight="1">
      <c r="A39" s="9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26">
        <v>7</v>
      </c>
      <c r="G39" s="26">
        <v>7.5</v>
      </c>
      <c r="H39" s="20"/>
      <c r="I39" s="21">
        <f t="shared" si="3"/>
        <v>7.5</v>
      </c>
      <c r="J39" s="21">
        <v>6</v>
      </c>
      <c r="K39" s="24">
        <f t="shared" si="4"/>
        <v>6.6</v>
      </c>
      <c r="L39" s="18" t="str">
        <f t="shared" si="6"/>
        <v>C</v>
      </c>
      <c r="M39" s="19">
        <f t="shared" si="1"/>
        <v>2</v>
      </c>
      <c r="N39" s="8" t="str">
        <f t="shared" si="2"/>
        <v>TB</v>
      </c>
      <c r="O39" s="2" t="str">
        <f t="shared" si="5"/>
        <v>ĐẠT</v>
      </c>
    </row>
    <row r="40" spans="1:15" ht="18" customHeight="1">
      <c r="A40" s="9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26">
        <v>8</v>
      </c>
      <c r="G40" s="26">
        <v>7.5</v>
      </c>
      <c r="H40" s="20"/>
      <c r="I40" s="21">
        <f t="shared" si="3"/>
        <v>7.5</v>
      </c>
      <c r="J40" s="21">
        <v>9</v>
      </c>
      <c r="K40" s="24">
        <f t="shared" si="4"/>
        <v>8.5</v>
      </c>
      <c r="L40" s="18" t="str">
        <f t="shared" si="6"/>
        <v>A</v>
      </c>
      <c r="M40" s="19">
        <f t="shared" si="1"/>
        <v>4</v>
      </c>
      <c r="N40" s="8" t="str">
        <f t="shared" si="2"/>
        <v>GIỎI</v>
      </c>
      <c r="O40" s="2" t="str">
        <f t="shared" si="5"/>
        <v>ĐẠT</v>
      </c>
    </row>
    <row r="41" spans="1:15" ht="18" customHeight="1">
      <c r="A41" s="9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26">
        <v>7</v>
      </c>
      <c r="G41" s="26">
        <v>7.5</v>
      </c>
      <c r="H41" s="20"/>
      <c r="I41" s="21">
        <f t="shared" si="3"/>
        <v>7.5</v>
      </c>
      <c r="J41" s="21">
        <v>9</v>
      </c>
      <c r="K41" s="24">
        <f t="shared" si="4"/>
        <v>8.4</v>
      </c>
      <c r="L41" s="18" t="str">
        <f t="shared" si="6"/>
        <v>B</v>
      </c>
      <c r="M41" s="19">
        <f t="shared" si="1"/>
        <v>3</v>
      </c>
      <c r="N41" s="8" t="str">
        <f t="shared" si="2"/>
        <v>KHÁ</v>
      </c>
      <c r="O41" s="2" t="str">
        <f t="shared" si="5"/>
        <v>ĐẠT</v>
      </c>
    </row>
    <row r="42" spans="1:15" ht="18" customHeight="1">
      <c r="A42" s="9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26">
        <v>7</v>
      </c>
      <c r="G42" s="26">
        <v>6</v>
      </c>
      <c r="H42" s="20"/>
      <c r="I42" s="21">
        <f t="shared" si="3"/>
        <v>6</v>
      </c>
      <c r="J42" s="21">
        <v>8.5</v>
      </c>
      <c r="K42" s="24">
        <f t="shared" si="4"/>
        <v>7.6</v>
      </c>
      <c r="L42" s="18" t="str">
        <f t="shared" si="6"/>
        <v>B</v>
      </c>
      <c r="M42" s="19">
        <f t="shared" si="1"/>
        <v>3</v>
      </c>
      <c r="N42" s="8" t="str">
        <f t="shared" si="2"/>
        <v>KHÁ</v>
      </c>
      <c r="O42" s="2" t="str">
        <f t="shared" si="5"/>
        <v>ĐẠT</v>
      </c>
    </row>
    <row r="43" spans="1:15" ht="18" customHeight="1">
      <c r="A43" s="9">
        <v>34</v>
      </c>
      <c r="B43" s="14" t="s">
        <v>143</v>
      </c>
      <c r="C43" s="15" t="s">
        <v>144</v>
      </c>
      <c r="D43" s="16" t="s">
        <v>145</v>
      </c>
      <c r="E43" s="17" t="s">
        <v>146</v>
      </c>
      <c r="F43" s="26">
        <v>8.5</v>
      </c>
      <c r="G43" s="26">
        <v>8</v>
      </c>
      <c r="H43" s="20"/>
      <c r="I43" s="21">
        <f t="shared" si="3"/>
        <v>8</v>
      </c>
      <c r="J43" s="21">
        <v>8</v>
      </c>
      <c r="K43" s="24">
        <f t="shared" si="4"/>
        <v>8.1</v>
      </c>
      <c r="L43" s="18" t="str">
        <f t="shared" si="6"/>
        <v>B</v>
      </c>
      <c r="M43" s="19">
        <f t="shared" si="1"/>
        <v>3</v>
      </c>
      <c r="N43" s="8" t="str">
        <f t="shared" si="2"/>
        <v>KHÁ</v>
      </c>
      <c r="O43" s="2" t="str">
        <f t="shared" si="5"/>
        <v>ĐẠT</v>
      </c>
    </row>
    <row r="44" spans="1:15" ht="18" customHeight="1">
      <c r="A44" s="9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26">
        <v>7.5</v>
      </c>
      <c r="G44" s="26">
        <v>8</v>
      </c>
      <c r="H44" s="20"/>
      <c r="I44" s="21">
        <f t="shared" si="3"/>
        <v>8</v>
      </c>
      <c r="J44" s="21">
        <v>9</v>
      </c>
      <c r="K44" s="24">
        <f t="shared" si="4"/>
        <v>8.6</v>
      </c>
      <c r="L44" s="18" t="str">
        <f t="shared" si="6"/>
        <v>A</v>
      </c>
      <c r="M44" s="19">
        <f t="shared" si="1"/>
        <v>4</v>
      </c>
      <c r="N44" s="8" t="str">
        <f t="shared" si="2"/>
        <v>GIỎI</v>
      </c>
      <c r="O44" s="2" t="str">
        <f>IF(OR(K44&lt;4,J44&lt;=2),"KHÔNG ĐẠT","ĐẠT")</f>
        <v>ĐẠT</v>
      </c>
    </row>
    <row r="45" spans="1:16" ht="18" customHeight="1">
      <c r="A45" s="9">
        <v>36</v>
      </c>
      <c r="B45" s="14" t="s">
        <v>150</v>
      </c>
      <c r="C45" s="15" t="s">
        <v>48</v>
      </c>
      <c r="D45" s="16" t="s">
        <v>151</v>
      </c>
      <c r="E45" s="17" t="s">
        <v>152</v>
      </c>
      <c r="F45" s="102">
        <v>0</v>
      </c>
      <c r="G45" s="102">
        <v>0</v>
      </c>
      <c r="H45" s="20"/>
      <c r="I45" s="21">
        <f t="shared" si="3"/>
        <v>0</v>
      </c>
      <c r="J45" s="21">
        <v>0</v>
      </c>
      <c r="K45" s="24">
        <f t="shared" si="4"/>
        <v>0</v>
      </c>
      <c r="L45" s="18" t="str">
        <f t="shared" si="6"/>
        <v>F</v>
      </c>
      <c r="M45" s="19">
        <f t="shared" si="1"/>
        <v>0</v>
      </c>
      <c r="N45" s="8" t="str">
        <f t="shared" si="2"/>
        <v>KÉM</v>
      </c>
      <c r="O45" s="2" t="str">
        <f t="shared" si="5"/>
        <v>KHÔNG ĐẠT</v>
      </c>
      <c r="P45" s="1" t="s">
        <v>224</v>
      </c>
    </row>
    <row r="46" spans="1:15" ht="18" customHeight="1">
      <c r="A46" s="9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26">
        <v>7</v>
      </c>
      <c r="G46" s="26">
        <v>7.5</v>
      </c>
      <c r="H46" s="20"/>
      <c r="I46" s="21">
        <f t="shared" si="3"/>
        <v>7.5</v>
      </c>
      <c r="J46" s="21">
        <v>8</v>
      </c>
      <c r="K46" s="24">
        <f t="shared" si="4"/>
        <v>7.8</v>
      </c>
      <c r="L46" s="18" t="str">
        <f t="shared" si="6"/>
        <v>B</v>
      </c>
      <c r="M46" s="19">
        <f t="shared" si="1"/>
        <v>3</v>
      </c>
      <c r="N46" s="8" t="str">
        <f t="shared" si="2"/>
        <v>KHÁ</v>
      </c>
      <c r="O46" s="2" t="str">
        <f t="shared" si="5"/>
        <v>ĐẠT</v>
      </c>
    </row>
    <row r="47" spans="1:15" ht="18" customHeight="1">
      <c r="A47" s="9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26">
        <v>8</v>
      </c>
      <c r="G47" s="26">
        <v>7.5</v>
      </c>
      <c r="H47" s="20"/>
      <c r="I47" s="21">
        <f t="shared" si="3"/>
        <v>7.5</v>
      </c>
      <c r="J47" s="21">
        <v>9</v>
      </c>
      <c r="K47" s="24">
        <f t="shared" si="4"/>
        <v>8.5</v>
      </c>
      <c r="L47" s="18" t="str">
        <f t="shared" si="6"/>
        <v>A</v>
      </c>
      <c r="M47" s="19">
        <f>IF(L47="A",4,IF(L47="B",3,IF(L47="C",2,IF(L47="D",1,0))))</f>
        <v>4</v>
      </c>
      <c r="N47" s="8" t="str">
        <f t="shared" si="2"/>
        <v>GIỎI</v>
      </c>
      <c r="O47" s="2" t="str">
        <f>IF(OR(K47&lt;4,J47&lt;=2),"KHÔNG ĐẠT","ĐẠT")</f>
        <v>ĐẠT</v>
      </c>
    </row>
    <row r="48" spans="1:15" ht="18" customHeight="1">
      <c r="A48" s="9">
        <v>39</v>
      </c>
      <c r="B48" s="14" t="s">
        <v>159</v>
      </c>
      <c r="C48" s="15" t="s">
        <v>160</v>
      </c>
      <c r="D48" s="16" t="s">
        <v>24</v>
      </c>
      <c r="E48" s="17" t="s">
        <v>161</v>
      </c>
      <c r="F48" s="26">
        <v>7</v>
      </c>
      <c r="G48" s="26">
        <v>7.5</v>
      </c>
      <c r="H48" s="20"/>
      <c r="I48" s="21">
        <f t="shared" si="3"/>
        <v>7.5</v>
      </c>
      <c r="J48" s="21">
        <v>8.5</v>
      </c>
      <c r="K48" s="24">
        <f t="shared" si="4"/>
        <v>8.1</v>
      </c>
      <c r="L48" s="18" t="str">
        <f t="shared" si="6"/>
        <v>B</v>
      </c>
      <c r="M48" s="19">
        <f>IF(L48="A",4,IF(L48="B",3,IF(L48="C",2,IF(L48="D",1,0))))</f>
        <v>3</v>
      </c>
      <c r="N48" s="8" t="str">
        <f t="shared" si="2"/>
        <v>KHÁ</v>
      </c>
      <c r="O48" s="2" t="str">
        <f>IF(OR(K48&lt;4,J48&lt;=2),"KHÔNG ĐẠT","ĐẠT")</f>
        <v>ĐẠT</v>
      </c>
    </row>
    <row r="49" spans="1:6" ht="10.5" customHeight="1">
      <c r="A49" s="22"/>
      <c r="F49" s="1"/>
    </row>
    <row r="50" spans="2:5" ht="15.75">
      <c r="B50" s="189" t="s">
        <v>173</v>
      </c>
      <c r="C50" s="189"/>
      <c r="D50" s="189"/>
      <c r="E50" s="189"/>
    </row>
    <row r="51" spans="2:15" ht="15.75">
      <c r="B51" s="182" t="s">
        <v>168</v>
      </c>
      <c r="C51" s="182"/>
      <c r="D51" s="182"/>
      <c r="E51" s="182" t="s">
        <v>37</v>
      </c>
      <c r="F51" s="182"/>
      <c r="G51" s="182"/>
      <c r="H51" s="182"/>
      <c r="I51" s="180" t="s">
        <v>38</v>
      </c>
      <c r="J51" s="180"/>
      <c r="K51" s="180"/>
      <c r="L51" s="27"/>
      <c r="M51" s="180" t="s">
        <v>169</v>
      </c>
      <c r="N51" s="180"/>
      <c r="O51" s="180"/>
    </row>
    <row r="52" spans="2:13" ht="15.75"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1"/>
      <c r="M52" s="11"/>
    </row>
    <row r="53" spans="2:13" ht="15.75"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1"/>
      <c r="M53" s="11"/>
    </row>
    <row r="54" spans="2:13" ht="15.75"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1"/>
      <c r="M54" s="11"/>
    </row>
    <row r="55" spans="2:15" ht="15.75">
      <c r="B55" s="182" t="s">
        <v>167</v>
      </c>
      <c r="C55" s="182"/>
      <c r="D55" s="182"/>
      <c r="E55" s="182" t="s">
        <v>171</v>
      </c>
      <c r="F55" s="182"/>
      <c r="G55" s="182"/>
      <c r="H55" s="182"/>
      <c r="I55" s="182" t="s">
        <v>170</v>
      </c>
      <c r="J55" s="182"/>
      <c r="K55" s="182"/>
      <c r="L55" s="27"/>
      <c r="M55" s="180" t="s">
        <v>172</v>
      </c>
      <c r="N55" s="180"/>
      <c r="O55" s="180"/>
    </row>
    <row r="56" spans="2:13" ht="15.75"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1"/>
      <c r="M56" s="11"/>
    </row>
  </sheetData>
  <sheetProtection/>
  <mergeCells count="26">
    <mergeCell ref="B50:E50"/>
    <mergeCell ref="B51:D51"/>
    <mergeCell ref="E51:H51"/>
    <mergeCell ref="I51:K51"/>
    <mergeCell ref="M51:O51"/>
    <mergeCell ref="B55:D55"/>
    <mergeCell ref="E55:H55"/>
    <mergeCell ref="I55:K55"/>
    <mergeCell ref="M55:O55"/>
    <mergeCell ref="K8:M8"/>
    <mergeCell ref="A8:A9"/>
    <mergeCell ref="B8:B9"/>
    <mergeCell ref="C8:D9"/>
    <mergeCell ref="E8:E9"/>
    <mergeCell ref="F8:F9"/>
    <mergeCell ref="G8:I8"/>
    <mergeCell ref="N8:O9"/>
    <mergeCell ref="E5:N5"/>
    <mergeCell ref="E6:N6"/>
    <mergeCell ref="A1:D1"/>
    <mergeCell ref="E1:N1"/>
    <mergeCell ref="A2:D2"/>
    <mergeCell ref="E2:N2"/>
    <mergeCell ref="E3:N3"/>
    <mergeCell ref="E4:N4"/>
    <mergeCell ref="J8:J9"/>
  </mergeCells>
  <printOptions/>
  <pageMargins left="0.79" right="0.24" top="0.75" bottom="0.62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247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246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187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188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228</v>
      </c>
      <c r="H8" s="176"/>
      <c r="I8" s="177"/>
      <c r="J8" s="173" t="s">
        <v>229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9.5" customHeight="1">
      <c r="A10" s="9">
        <v>1</v>
      </c>
      <c r="B10" s="14" t="s">
        <v>64</v>
      </c>
      <c r="C10" s="15" t="s">
        <v>65</v>
      </c>
      <c r="D10" s="16" t="s">
        <v>16</v>
      </c>
      <c r="E10" s="17" t="s">
        <v>66</v>
      </c>
      <c r="F10" s="206">
        <v>10</v>
      </c>
      <c r="G10" s="206">
        <v>8</v>
      </c>
      <c r="H10" s="207">
        <v>9</v>
      </c>
      <c r="I10" s="21">
        <f aca="true" t="shared" si="0" ref="I10:I19">(H10*3+G10)/4</f>
        <v>8.75</v>
      </c>
      <c r="J10" s="21">
        <v>7</v>
      </c>
      <c r="K10" s="24">
        <f aca="true" t="shared" si="1" ref="K10:K19">ROUND((J10*5+I10*4+F10)/10,1)</f>
        <v>8</v>
      </c>
      <c r="L10" s="18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9">
        <f aca="true" t="shared" si="3" ref="M10:M18">IF(L10="A",4,IF(L10="B",3,IF(L10="C",2,IF(L10="D",1,0))))</f>
        <v>3</v>
      </c>
      <c r="N10" s="8" t="str">
        <f aca="true" t="shared" si="4" ref="N10:N19">IF(L10="A","GIỎI",IF(L10="B","KHÁ",IF(L10="C","TB",IF(L10="D","TB YẾU","KÉM"))))</f>
        <v>KHÁ</v>
      </c>
      <c r="O10" s="2" t="str">
        <f aca="true" t="shared" si="5" ref="O10:O18">IF(OR(K10&lt;4,J10&lt;=2),"KHÔNG ĐẠT","ĐẠT")</f>
        <v>ĐẠT</v>
      </c>
    </row>
    <row r="11" spans="1:15" s="3" customFormat="1" ht="19.5" customHeight="1">
      <c r="A11" s="9">
        <v>2</v>
      </c>
      <c r="B11" s="14" t="s">
        <v>74</v>
      </c>
      <c r="C11" s="15" t="s">
        <v>75</v>
      </c>
      <c r="D11" s="16" t="s">
        <v>76</v>
      </c>
      <c r="E11" s="17" t="s">
        <v>77</v>
      </c>
      <c r="F11" s="206">
        <v>0</v>
      </c>
      <c r="G11" s="206">
        <v>6</v>
      </c>
      <c r="H11" s="207">
        <v>8</v>
      </c>
      <c r="I11" s="21">
        <f t="shared" si="0"/>
        <v>7.5</v>
      </c>
      <c r="J11" s="21">
        <v>6.5</v>
      </c>
      <c r="K11" s="24">
        <f t="shared" si="1"/>
        <v>6.3</v>
      </c>
      <c r="L11" s="18" t="str">
        <f t="shared" si="2"/>
        <v>C</v>
      </c>
      <c r="M11" s="19">
        <f t="shared" si="3"/>
        <v>2</v>
      </c>
      <c r="N11" s="8" t="str">
        <f t="shared" si="4"/>
        <v>TB</v>
      </c>
      <c r="O11" s="2" t="str">
        <f t="shared" si="5"/>
        <v>ĐẠT</v>
      </c>
    </row>
    <row r="12" spans="1:15" s="3" customFormat="1" ht="19.5" customHeight="1">
      <c r="A12" s="9">
        <v>3</v>
      </c>
      <c r="B12" s="14" t="s">
        <v>78</v>
      </c>
      <c r="C12" s="15" t="s">
        <v>79</v>
      </c>
      <c r="D12" s="16" t="s">
        <v>21</v>
      </c>
      <c r="E12" s="17" t="s">
        <v>80</v>
      </c>
      <c r="F12" s="206">
        <v>9</v>
      </c>
      <c r="G12" s="206">
        <v>7</v>
      </c>
      <c r="H12" s="207">
        <v>7</v>
      </c>
      <c r="I12" s="21">
        <f t="shared" si="0"/>
        <v>7</v>
      </c>
      <c r="J12" s="21">
        <v>5.5</v>
      </c>
      <c r="K12" s="24">
        <f t="shared" si="1"/>
        <v>6.5</v>
      </c>
      <c r="L12" s="18" t="str">
        <f t="shared" si="2"/>
        <v>C</v>
      </c>
      <c r="M12" s="19">
        <f t="shared" si="3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19.5" customHeight="1">
      <c r="A13" s="9">
        <v>4</v>
      </c>
      <c r="B13" s="14" t="s">
        <v>81</v>
      </c>
      <c r="C13" s="15" t="s">
        <v>82</v>
      </c>
      <c r="D13" s="16" t="s">
        <v>21</v>
      </c>
      <c r="E13" s="17" t="s">
        <v>83</v>
      </c>
      <c r="F13" s="206">
        <v>7</v>
      </c>
      <c r="G13" s="206">
        <v>6</v>
      </c>
      <c r="H13" s="207">
        <v>6</v>
      </c>
      <c r="I13" s="21">
        <f t="shared" si="0"/>
        <v>6</v>
      </c>
      <c r="J13" s="21">
        <v>5.5</v>
      </c>
      <c r="K13" s="24">
        <f t="shared" si="1"/>
        <v>5.9</v>
      </c>
      <c r="L13" s="18" t="str">
        <f>IF(K13&gt;=8.5,"A",IF(K13&gt;=7,"B",IF(K13&gt;=5.5,"C",IF(K13&gt;=4,"D",IF(AND(K13&lt;4,K13&gt;=0),"F",IF(AND(F13="",I13="",J13=""),"I",IF(OR(F13&lt;&gt;"",I13&lt;&gt;"",J13&lt;&gt;""),"X","R")))))))</f>
        <v>C</v>
      </c>
      <c r="M13" s="19">
        <f t="shared" si="3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19.5" customHeight="1">
      <c r="A14" s="9">
        <v>5</v>
      </c>
      <c r="B14" s="14" t="s">
        <v>84</v>
      </c>
      <c r="C14" s="15" t="s">
        <v>85</v>
      </c>
      <c r="D14" s="16" t="s">
        <v>86</v>
      </c>
      <c r="E14" s="17" t="s">
        <v>87</v>
      </c>
      <c r="F14" s="206">
        <v>9</v>
      </c>
      <c r="G14" s="206">
        <v>7</v>
      </c>
      <c r="H14" s="207">
        <v>8</v>
      </c>
      <c r="I14" s="21">
        <f t="shared" si="0"/>
        <v>7.75</v>
      </c>
      <c r="J14" s="21">
        <v>6</v>
      </c>
      <c r="K14" s="24">
        <f t="shared" si="1"/>
        <v>7</v>
      </c>
      <c r="L14" s="18" t="str">
        <f>IF(K14&gt;=8.5,"A",IF(K14&gt;=7,"B",IF(K14&gt;=5.5,"C",IF(K14&gt;=4,"D",IF(AND(K14&lt;4,K14&gt;=0),"F",IF(AND(F14="",I14="",J14=""),"I",IF(OR(F14&lt;&gt;"",I14&lt;&gt;"",J14&lt;&gt;""),"X","R")))))))</f>
        <v>B</v>
      </c>
      <c r="M14" s="19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9">
        <v>6</v>
      </c>
      <c r="B15" s="14" t="s">
        <v>88</v>
      </c>
      <c r="C15" s="15" t="s">
        <v>89</v>
      </c>
      <c r="D15" s="16" t="s">
        <v>22</v>
      </c>
      <c r="E15" s="17" t="s">
        <v>90</v>
      </c>
      <c r="F15" s="206">
        <v>9</v>
      </c>
      <c r="G15" s="206">
        <v>7</v>
      </c>
      <c r="H15" s="207">
        <v>8</v>
      </c>
      <c r="I15" s="21">
        <f t="shared" si="0"/>
        <v>7.75</v>
      </c>
      <c r="J15" s="21">
        <v>4</v>
      </c>
      <c r="K15" s="24">
        <f t="shared" si="1"/>
        <v>6</v>
      </c>
      <c r="L15" s="18" t="str">
        <f t="shared" si="2"/>
        <v>C</v>
      </c>
      <c r="M15" s="19">
        <f t="shared" si="3"/>
        <v>2</v>
      </c>
      <c r="N15" s="8" t="str">
        <f t="shared" si="4"/>
        <v>TB</v>
      </c>
      <c r="O15" s="2" t="str">
        <f t="shared" si="5"/>
        <v>ĐẠT</v>
      </c>
    </row>
    <row r="16" spans="1:15" s="204" customFormat="1" ht="19.5" customHeight="1">
      <c r="A16" s="31">
        <v>7</v>
      </c>
      <c r="B16" s="31" t="s">
        <v>105</v>
      </c>
      <c r="C16" s="196" t="s">
        <v>106</v>
      </c>
      <c r="D16" s="197" t="s">
        <v>101</v>
      </c>
      <c r="E16" s="198" t="s">
        <v>107</v>
      </c>
      <c r="F16" s="208">
        <v>3</v>
      </c>
      <c r="G16" s="208">
        <v>7</v>
      </c>
      <c r="H16" s="209">
        <v>0</v>
      </c>
      <c r="I16" s="199">
        <f t="shared" si="0"/>
        <v>1.75</v>
      </c>
      <c r="J16" s="199">
        <v>0</v>
      </c>
      <c r="K16" s="200">
        <f t="shared" si="1"/>
        <v>1</v>
      </c>
      <c r="L16" s="201" t="str">
        <f>IF(K16&gt;=8.5,"A",IF(K16&gt;=7,"B",IF(K16&gt;=5.5,"C",IF(K16&gt;=4,"D",IF(AND(K16&lt;4,K16&gt;=0),"F",IF(AND(#REF!="",I16="",J16=""),"I",IF(OR(#REF!&lt;&gt;"",I16&lt;&gt;"",J16&lt;&gt;""),"X","R")))))))</f>
        <v>F</v>
      </c>
      <c r="M16" s="202">
        <f t="shared" si="3"/>
        <v>0</v>
      </c>
      <c r="N16" s="203" t="str">
        <f t="shared" si="4"/>
        <v>KÉM</v>
      </c>
      <c r="O16" s="33" t="str">
        <f>IF(OR(K16&lt;4,J16&lt;=2),"KHÔNG ĐẠT","ĐẠT")</f>
        <v>KHÔNG ĐẠT</v>
      </c>
    </row>
    <row r="17" spans="1:15" s="205" customFormat="1" ht="19.5" customHeight="1">
      <c r="A17" s="31">
        <v>8</v>
      </c>
      <c r="B17" s="31" t="s">
        <v>125</v>
      </c>
      <c r="C17" s="196" t="s">
        <v>30</v>
      </c>
      <c r="D17" s="197" t="s">
        <v>126</v>
      </c>
      <c r="E17" s="198" t="s">
        <v>127</v>
      </c>
      <c r="F17" s="208">
        <v>10</v>
      </c>
      <c r="G17" s="208">
        <v>7</v>
      </c>
      <c r="H17" s="210">
        <v>8</v>
      </c>
      <c r="I17" s="199">
        <f t="shared" si="0"/>
        <v>7.75</v>
      </c>
      <c r="J17" s="199">
        <v>5.5</v>
      </c>
      <c r="K17" s="200">
        <f t="shared" si="1"/>
        <v>6.9</v>
      </c>
      <c r="L17" s="201" t="str">
        <f>IF(K17&gt;=8.5,"A",IF(K17&gt;=7,"B",IF(K17&gt;=5.5,"C",IF(K17&gt;=4,"D",IF(AND(K17&lt;4,K17&gt;=0),"F",IF(AND(#REF!="",I17="",J17=""),"I",IF(OR(#REF!&lt;&gt;"",I17&lt;&gt;"",J17&lt;&gt;""),"X","R")))))))</f>
        <v>C</v>
      </c>
      <c r="M17" s="202">
        <f t="shared" si="3"/>
        <v>2</v>
      </c>
      <c r="N17" s="203" t="str">
        <f t="shared" si="4"/>
        <v>TB</v>
      </c>
      <c r="O17" s="33" t="str">
        <f t="shared" si="5"/>
        <v>ĐẠT</v>
      </c>
    </row>
    <row r="18" spans="1:15" s="205" customFormat="1" ht="19.5" customHeight="1">
      <c r="A18" s="31">
        <v>9</v>
      </c>
      <c r="B18" s="31" t="s">
        <v>150</v>
      </c>
      <c r="C18" s="196" t="s">
        <v>48</v>
      </c>
      <c r="D18" s="197" t="s">
        <v>151</v>
      </c>
      <c r="E18" s="198" t="s">
        <v>152</v>
      </c>
      <c r="F18" s="208">
        <v>0</v>
      </c>
      <c r="G18" s="208">
        <v>6</v>
      </c>
      <c r="H18" s="210">
        <v>0</v>
      </c>
      <c r="I18" s="199">
        <f t="shared" si="0"/>
        <v>1.5</v>
      </c>
      <c r="J18" s="199">
        <v>0</v>
      </c>
      <c r="K18" s="200">
        <f t="shared" si="1"/>
        <v>0.6</v>
      </c>
      <c r="L18" s="201" t="str">
        <f>IF(K18&gt;=8.5,"A",IF(K18&gt;=7,"B",IF(K18&gt;=5.5,"C",IF(K18&gt;=4,"D",IF(AND(K18&lt;4,K18&gt;=0),"F",IF(AND(#REF!="",I18="",J18=""),"I",IF(OR(#REF!&lt;&gt;"",I18&lt;&gt;"",J18&lt;&gt;""),"X","R")))))))</f>
        <v>F</v>
      </c>
      <c r="M18" s="202">
        <f t="shared" si="3"/>
        <v>0</v>
      </c>
      <c r="N18" s="203" t="str">
        <f t="shared" si="4"/>
        <v>KÉM</v>
      </c>
      <c r="O18" s="33" t="str">
        <f t="shared" si="5"/>
        <v>KHÔNG ĐẠT</v>
      </c>
    </row>
    <row r="19" spans="1:15" ht="19.5" customHeight="1">
      <c r="A19" s="9">
        <v>10</v>
      </c>
      <c r="B19" s="14" t="s">
        <v>156</v>
      </c>
      <c r="C19" s="15" t="s">
        <v>157</v>
      </c>
      <c r="D19" s="16" t="s">
        <v>24</v>
      </c>
      <c r="E19" s="17" t="s">
        <v>158</v>
      </c>
      <c r="F19" s="206">
        <v>10</v>
      </c>
      <c r="G19" s="206">
        <v>8</v>
      </c>
      <c r="H19" s="128">
        <v>8</v>
      </c>
      <c r="I19" s="21">
        <f t="shared" si="0"/>
        <v>8</v>
      </c>
      <c r="J19" s="21">
        <v>6</v>
      </c>
      <c r="K19" s="24">
        <f t="shared" si="1"/>
        <v>7.2</v>
      </c>
      <c r="L19" s="18" t="str">
        <f>IF(K19&gt;=8.5,"A",IF(K19&gt;=7,"B",IF(K19&gt;=5.5,"C",IF(K19&gt;=4,"D",IF(AND(K19&lt;4,K19&gt;=0),"F",IF(AND(#REF!="",I19="",J19=""),"I",IF(OR(#REF!&lt;&gt;"",I19&lt;&gt;"",J19&lt;&gt;""),"X","R")))))))</f>
        <v>B</v>
      </c>
      <c r="M19" s="19">
        <f>IF(L19="A",4,IF(L19="B",3,IF(L19="C",2,IF(L19="D",1,0))))</f>
        <v>3</v>
      </c>
      <c r="N19" s="8" t="str">
        <f t="shared" si="4"/>
        <v>KHÁ</v>
      </c>
      <c r="O19" s="2" t="str">
        <f>IF(OR(K19&lt;4,J19&lt;=2),"KHÔNG ĐẠT","ĐẠT")</f>
        <v>ĐẠT</v>
      </c>
    </row>
    <row r="20" spans="1:6" ht="10.5" customHeight="1">
      <c r="A20" s="22"/>
      <c r="F20" s="1"/>
    </row>
    <row r="21" spans="2:5" ht="15.75">
      <c r="B21" s="189" t="s">
        <v>233</v>
      </c>
      <c r="C21" s="189"/>
      <c r="D21" s="189"/>
      <c r="E21" s="189"/>
    </row>
    <row r="22" spans="2:15" ht="15.75">
      <c r="B22" s="182" t="s">
        <v>168</v>
      </c>
      <c r="C22" s="182"/>
      <c r="D22" s="182"/>
      <c r="E22" s="182" t="s">
        <v>37</v>
      </c>
      <c r="F22" s="182"/>
      <c r="G22" s="182"/>
      <c r="H22" s="182"/>
      <c r="I22" s="180" t="s">
        <v>38</v>
      </c>
      <c r="J22" s="180"/>
      <c r="K22" s="180"/>
      <c r="L22" s="27"/>
      <c r="M22" s="180" t="s">
        <v>169</v>
      </c>
      <c r="N22" s="180"/>
      <c r="O22" s="180"/>
    </row>
    <row r="23" spans="2:13" ht="15.75">
      <c r="B23" s="10"/>
      <c r="C23" s="10"/>
      <c r="D23" s="10"/>
      <c r="E23" s="10"/>
      <c r="F23" s="12"/>
      <c r="G23" s="10"/>
      <c r="H23" s="10"/>
      <c r="I23" s="10"/>
      <c r="J23" s="10"/>
      <c r="K23" s="10"/>
      <c r="L23" s="11"/>
      <c r="M23" s="11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  <row r="26" spans="2:15" ht="15.75">
      <c r="B26" s="182" t="s">
        <v>245</v>
      </c>
      <c r="C26" s="182"/>
      <c r="D26" s="182"/>
      <c r="E26" s="182" t="s">
        <v>171</v>
      </c>
      <c r="F26" s="182"/>
      <c r="G26" s="182"/>
      <c r="H26" s="182"/>
      <c r="I26" s="182" t="s">
        <v>170</v>
      </c>
      <c r="J26" s="182"/>
      <c r="K26" s="182"/>
      <c r="L26" s="27"/>
      <c r="M26" s="180" t="s">
        <v>172</v>
      </c>
      <c r="N26" s="180"/>
      <c r="O26" s="180"/>
    </row>
    <row r="27" spans="2:13" ht="15.75"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1"/>
      <c r="M27" s="11"/>
    </row>
  </sheetData>
  <sheetProtection/>
  <mergeCells count="26">
    <mergeCell ref="B26:D26"/>
    <mergeCell ref="E26:H26"/>
    <mergeCell ref="I26:K26"/>
    <mergeCell ref="M26:O26"/>
    <mergeCell ref="N8:O9"/>
    <mergeCell ref="B21:E21"/>
    <mergeCell ref="B22:D22"/>
    <mergeCell ref="E22:H22"/>
    <mergeCell ref="I22:K22"/>
    <mergeCell ref="M22:O2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18" top="0.75" bottom="0.75" header="0.3" footer="0.3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1.71093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247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246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182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183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21.75" customHeight="1">
      <c r="A10" s="9">
        <v>1</v>
      </c>
      <c r="B10" s="14" t="s">
        <v>105</v>
      </c>
      <c r="C10" s="15" t="s">
        <v>106</v>
      </c>
      <c r="D10" s="16" t="s">
        <v>101</v>
      </c>
      <c r="E10" s="17" t="s">
        <v>107</v>
      </c>
      <c r="F10" s="211">
        <v>9</v>
      </c>
      <c r="G10" s="206">
        <v>8</v>
      </c>
      <c r="H10" s="20"/>
      <c r="I10" s="21">
        <f>G10</f>
        <v>8</v>
      </c>
      <c r="J10" s="21">
        <v>0</v>
      </c>
      <c r="K10" s="24">
        <f>ROUND((J10*7+I10*2+F10)/10,1)</f>
        <v>2.5</v>
      </c>
      <c r="L10" s="18" t="str">
        <f>IF(K10&gt;=8.5,"A",IF(K10&gt;=7,"B",IF(K10&gt;=5.5,"C",IF(K10&gt;=4,"D",IF(AND(K10&lt;4,K10&gt;=0),"F",IF(AND(#REF!="",I10="",J10=""),"I",IF(OR(#REF!&lt;&gt;"",I10&lt;&gt;"",J10&lt;&gt;""),"X","R")))))))</f>
        <v>F</v>
      </c>
      <c r="M10" s="19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ht="21.75" customHeight="1">
      <c r="A11" s="9">
        <v>2</v>
      </c>
      <c r="B11" s="14" t="s">
        <v>150</v>
      </c>
      <c r="C11" s="15" t="s">
        <v>48</v>
      </c>
      <c r="D11" s="16" t="s">
        <v>151</v>
      </c>
      <c r="E11" s="17" t="s">
        <v>152</v>
      </c>
      <c r="F11" s="206">
        <v>9</v>
      </c>
      <c r="G11" s="206">
        <v>7.5</v>
      </c>
      <c r="H11" s="20"/>
      <c r="I11" s="21">
        <f>G11</f>
        <v>7.5</v>
      </c>
      <c r="J11" s="21">
        <v>0</v>
      </c>
      <c r="K11" s="24">
        <f>ROUND((J11*7+I11*2+F11)/10,1)</f>
        <v>2.4</v>
      </c>
      <c r="L11" s="18" t="str">
        <f>IF(K11&gt;=8.5,"A",IF(K11&gt;=7,"B",IF(K11&gt;=5.5,"C",IF(K11&gt;=4,"D",IF(AND(K11&lt;4,K11&gt;=0),"F",IF(AND(#REF!="",I11="",J11=""),"I",IF(OR(#REF!&lt;&gt;"",I11&lt;&gt;"",J11&lt;&gt;""),"X","R")))))))</f>
        <v>F</v>
      </c>
      <c r="M11" s="19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6" ht="10.5" customHeight="1">
      <c r="A12" s="22"/>
      <c r="F12" s="1"/>
    </row>
    <row r="13" spans="2:5" ht="15.75">
      <c r="B13" s="189" t="s">
        <v>205</v>
      </c>
      <c r="C13" s="189"/>
      <c r="D13" s="189"/>
      <c r="E13" s="189"/>
    </row>
    <row r="14" spans="2:15" ht="15.75">
      <c r="B14" s="182" t="s">
        <v>168</v>
      </c>
      <c r="C14" s="182"/>
      <c r="D14" s="182"/>
      <c r="E14" s="182" t="s">
        <v>37</v>
      </c>
      <c r="F14" s="182"/>
      <c r="G14" s="182"/>
      <c r="H14" s="182"/>
      <c r="I14" s="180" t="s">
        <v>38</v>
      </c>
      <c r="J14" s="180"/>
      <c r="K14" s="180"/>
      <c r="L14" s="27"/>
      <c r="M14" s="180" t="s">
        <v>169</v>
      </c>
      <c r="N14" s="180"/>
      <c r="O14" s="180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182" t="s">
        <v>248</v>
      </c>
      <c r="C18" s="182"/>
      <c r="D18" s="182"/>
      <c r="E18" s="182" t="s">
        <v>171</v>
      </c>
      <c r="F18" s="182"/>
      <c r="G18" s="182"/>
      <c r="H18" s="182"/>
      <c r="I18" s="182" t="s">
        <v>170</v>
      </c>
      <c r="J18" s="182"/>
      <c r="K18" s="182"/>
      <c r="L18" s="27"/>
      <c r="M18" s="180" t="s">
        <v>172</v>
      </c>
      <c r="N18" s="180"/>
      <c r="O18" s="180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6">
    <mergeCell ref="B18:D18"/>
    <mergeCell ref="E18:H18"/>
    <mergeCell ref="I18:K18"/>
    <mergeCell ref="M18:O18"/>
    <mergeCell ref="N8:O9"/>
    <mergeCell ref="B13:E13"/>
    <mergeCell ref="B14:D14"/>
    <mergeCell ref="E14:H14"/>
    <mergeCell ref="I14:K14"/>
    <mergeCell ref="M14:O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3" right="0.26" top="0.75" bottom="0.75" header="0.3" footer="0.3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1.851562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247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246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234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183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ht="18" customHeight="1">
      <c r="A10" s="9">
        <v>1</v>
      </c>
      <c r="B10" s="14" t="s">
        <v>150</v>
      </c>
      <c r="C10" s="15" t="s">
        <v>48</v>
      </c>
      <c r="D10" s="16" t="s">
        <v>151</v>
      </c>
      <c r="E10" s="17" t="s">
        <v>152</v>
      </c>
      <c r="F10" s="206">
        <v>8</v>
      </c>
      <c r="G10" s="206">
        <v>7.5</v>
      </c>
      <c r="H10" s="20"/>
      <c r="I10" s="21">
        <f>G10</f>
        <v>7.5</v>
      </c>
      <c r="J10" s="21">
        <v>0</v>
      </c>
      <c r="K10" s="24">
        <f>ROUND((J10*7+I10*2+F10)/10,1)</f>
        <v>2.3</v>
      </c>
      <c r="L10" s="18" t="str">
        <f>IF(K10&gt;=8.5,"A",IF(K10&gt;=7,"B",IF(K10&gt;=5.5,"C",IF(K10&gt;=4,"D",IF(AND(K10&lt;4,K10&gt;=0),"F",IF(AND(#REF!="",I10="",J10=""),"I",IF(OR(#REF!&lt;&gt;"",I10&lt;&gt;"",J10&lt;&gt;""),"X","R")))))))</f>
        <v>F</v>
      </c>
      <c r="M10" s="19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6" ht="10.5" customHeight="1">
      <c r="A11" s="22"/>
      <c r="F11" s="1"/>
    </row>
    <row r="12" spans="2:5" ht="15.75">
      <c r="B12" s="189" t="s">
        <v>180</v>
      </c>
      <c r="C12" s="189"/>
      <c r="D12" s="189"/>
      <c r="E12" s="189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248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172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34" top="0.75" bottom="0.75" header="0.3" footer="0.3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235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236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237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21.75" customHeight="1">
      <c r="A10" s="9">
        <v>1</v>
      </c>
      <c r="B10" s="72" t="s">
        <v>47</v>
      </c>
      <c r="C10" s="89" t="s">
        <v>48</v>
      </c>
      <c r="D10" s="90" t="s">
        <v>49</v>
      </c>
      <c r="E10" s="80">
        <v>34793</v>
      </c>
      <c r="F10" s="111">
        <v>9</v>
      </c>
      <c r="G10" s="217">
        <v>8</v>
      </c>
      <c r="H10" s="20"/>
      <c r="I10" s="21">
        <f>G10</f>
        <v>8</v>
      </c>
      <c r="J10" s="21">
        <v>7.5</v>
      </c>
      <c r="K10" s="24">
        <f aca="true" t="shared" si="0" ref="K10:K16">ROUND((J10*7+I10*2+F10)/10,1)</f>
        <v>7.8</v>
      </c>
      <c r="L10" s="18" t="str">
        <f>IF(K10&gt;=8.5,"A",IF(K10&gt;=7,"B",IF(K10&gt;=5.5,"C",IF(K10&gt;=4,"D",IF(AND(K10&lt;4,K10&gt;=0),"F",IF(AND(#REF!="",I10="",J10=""),"I",IF(OR(#REF!&lt;&gt;"",I10&lt;&gt;"",J10&lt;&gt;""),"X","R")))))))</f>
        <v>B</v>
      </c>
      <c r="M10" s="19">
        <f aca="true" t="shared" si="1" ref="M10:M16">IF(L10="A",4,IF(L10="B",3,IF(L10="C",2,IF(L10="D",1,0))))</f>
        <v>3</v>
      </c>
      <c r="N10" s="8" t="str">
        <f aca="true" t="shared" si="2" ref="N10:N16">IF(L10="A","GIỎI",IF(L10="B","KHÁ",IF(L10="C","TB",IF(L10="D","TB YẾU","KÉM"))))</f>
        <v>KHÁ</v>
      </c>
      <c r="O10" s="2" t="str">
        <f aca="true" t="shared" si="3" ref="O10:O16">IF(OR(K10&lt;4,J10&lt;=2),"KHÔNG ĐẠT","ĐẠT")</f>
        <v>ĐẠT</v>
      </c>
    </row>
    <row r="11" spans="1:15" ht="21.75" customHeight="1">
      <c r="A11" s="9">
        <v>2</v>
      </c>
      <c r="B11" s="57" t="s">
        <v>91</v>
      </c>
      <c r="C11" s="162" t="s">
        <v>27</v>
      </c>
      <c r="D11" s="163" t="s">
        <v>23</v>
      </c>
      <c r="E11" s="164">
        <v>35036</v>
      </c>
      <c r="F11" s="111">
        <v>9</v>
      </c>
      <c r="G11" s="217">
        <v>8</v>
      </c>
      <c r="H11" s="20"/>
      <c r="I11" s="21">
        <f aca="true" t="shared" si="4" ref="I11:I16">G11</f>
        <v>8</v>
      </c>
      <c r="J11" s="21">
        <v>7</v>
      </c>
      <c r="K11" s="24">
        <f t="shared" si="0"/>
        <v>7.4</v>
      </c>
      <c r="L11" s="18" t="str">
        <f>IF(K11&gt;=8.5,"A",IF(K11&gt;=7,"B",IF(K11&gt;=5.5,"C",IF(K11&gt;=4,"D",IF(AND(K11&lt;4,K11&gt;=0),"F",IF(AND(#REF!="",I11="",J11=""),"I",IF(OR(#REF!&lt;&gt;"",I11&lt;&gt;"",J11&lt;&gt;""),"X","R")))))))</f>
        <v>B</v>
      </c>
      <c r="M11" s="19">
        <f t="shared" si="1"/>
        <v>3</v>
      </c>
      <c r="N11" s="8" t="str">
        <f t="shared" si="2"/>
        <v>KHÁ</v>
      </c>
      <c r="O11" s="2" t="str">
        <f t="shared" si="3"/>
        <v>ĐẠT</v>
      </c>
    </row>
    <row r="12" spans="1:15" ht="21.75" customHeight="1">
      <c r="A12" s="9">
        <v>3</v>
      </c>
      <c r="B12" s="53" t="s">
        <v>122</v>
      </c>
      <c r="C12" s="165" t="s">
        <v>30</v>
      </c>
      <c r="D12" s="90" t="s">
        <v>123</v>
      </c>
      <c r="E12" s="166" t="s">
        <v>238</v>
      </c>
      <c r="F12" s="111">
        <v>9</v>
      </c>
      <c r="G12" s="217">
        <v>8</v>
      </c>
      <c r="H12" s="20"/>
      <c r="I12" s="21">
        <f t="shared" si="4"/>
        <v>8</v>
      </c>
      <c r="J12" s="21">
        <v>8.5</v>
      </c>
      <c r="K12" s="24">
        <f t="shared" si="0"/>
        <v>8.5</v>
      </c>
      <c r="L12" s="18" t="str">
        <f>IF(K12&gt;=8.5,"A",IF(K12&gt;=7,"B",IF(K12&gt;=5.5,"C",IF(K12&gt;=4,"D",IF(AND(K12&lt;4,K12&gt;=0),"F",IF(AND(#REF!="",I12="",J12=""),"I",IF(OR(#REF!&lt;&gt;"",I12&lt;&gt;"",J12&lt;&gt;""),"X","R")))))))</f>
        <v>A</v>
      </c>
      <c r="M12" s="19">
        <f t="shared" si="1"/>
        <v>4</v>
      </c>
      <c r="N12" s="8" t="str">
        <f t="shared" si="2"/>
        <v>GIỎI</v>
      </c>
      <c r="O12" s="2" t="str">
        <f t="shared" si="3"/>
        <v>ĐẠT</v>
      </c>
    </row>
    <row r="13" spans="1:15" ht="21.75" customHeight="1">
      <c r="A13" s="9">
        <v>4</v>
      </c>
      <c r="B13" s="167" t="s">
        <v>125</v>
      </c>
      <c r="C13" s="168" t="s">
        <v>30</v>
      </c>
      <c r="D13" s="82" t="s">
        <v>126</v>
      </c>
      <c r="E13" s="169" t="s">
        <v>239</v>
      </c>
      <c r="F13" s="111">
        <v>9</v>
      </c>
      <c r="G13" s="217">
        <v>8</v>
      </c>
      <c r="H13" s="20"/>
      <c r="I13" s="21">
        <f t="shared" si="4"/>
        <v>8</v>
      </c>
      <c r="J13" s="21">
        <v>7</v>
      </c>
      <c r="K13" s="24">
        <f t="shared" si="0"/>
        <v>7.4</v>
      </c>
      <c r="L13" s="18" t="str">
        <f>IF(K13&gt;=8.5,"A",IF(K13&gt;=7,"B",IF(K13&gt;=5.5,"C",IF(K13&gt;=4,"D",IF(AND(K13&lt;4,K13&gt;=0),"F",IF(AND(#REF!="",I13="",J13=""),"I",IF(OR(#REF!&lt;&gt;"",I13&lt;&gt;"",J13&lt;&gt;""),"X","R")))))))</f>
        <v>B</v>
      </c>
      <c r="M13" s="19">
        <f t="shared" si="1"/>
        <v>3</v>
      </c>
      <c r="N13" s="8" t="str">
        <f t="shared" si="2"/>
        <v>KHÁ</v>
      </c>
      <c r="O13" s="2" t="str">
        <f t="shared" si="3"/>
        <v>ĐẠT</v>
      </c>
    </row>
    <row r="14" spans="1:15" s="205" customFormat="1" ht="21.75" customHeight="1">
      <c r="A14" s="9">
        <v>5</v>
      </c>
      <c r="B14" s="213" t="s">
        <v>135</v>
      </c>
      <c r="C14" s="214" t="s">
        <v>136</v>
      </c>
      <c r="D14" s="215" t="s">
        <v>34</v>
      </c>
      <c r="E14" s="216" t="s">
        <v>240</v>
      </c>
      <c r="F14" s="218">
        <v>9</v>
      </c>
      <c r="G14" s="219">
        <v>6</v>
      </c>
      <c r="H14" s="212"/>
      <c r="I14" s="199">
        <f t="shared" si="4"/>
        <v>6</v>
      </c>
      <c r="J14" s="199">
        <v>2</v>
      </c>
      <c r="K14" s="200">
        <f t="shared" si="0"/>
        <v>3.5</v>
      </c>
      <c r="L14" s="201" t="str">
        <f>IF(K14&gt;=8.5,"A",IF(K14&gt;=7,"B",IF(K14&gt;=5.5,"C",IF(K14&gt;=4,"D",IF(AND(K14&lt;4,K14&gt;=0),"F",IF(AND(#REF!="",I14="",J14=""),"I",IF(OR(#REF!&lt;&gt;"",I14&lt;&gt;"",J14&lt;&gt;""),"X","R")))))))</f>
        <v>F</v>
      </c>
      <c r="M14" s="202">
        <f t="shared" si="1"/>
        <v>0</v>
      </c>
      <c r="N14" s="203" t="str">
        <f t="shared" si="2"/>
        <v>KÉM</v>
      </c>
      <c r="O14" s="33" t="str">
        <f t="shared" si="3"/>
        <v>KHÔNG ĐẠT</v>
      </c>
    </row>
    <row r="15" spans="1:15" ht="21.75" customHeight="1">
      <c r="A15" s="9">
        <v>6</v>
      </c>
      <c r="B15" s="65" t="s">
        <v>147</v>
      </c>
      <c r="C15" s="165" t="s">
        <v>148</v>
      </c>
      <c r="D15" s="170" t="s">
        <v>149</v>
      </c>
      <c r="E15" s="166" t="s">
        <v>241</v>
      </c>
      <c r="F15" s="111">
        <v>9</v>
      </c>
      <c r="G15" s="217">
        <v>8</v>
      </c>
      <c r="H15" s="20"/>
      <c r="I15" s="21">
        <f t="shared" si="4"/>
        <v>8</v>
      </c>
      <c r="J15" s="21">
        <v>7.5</v>
      </c>
      <c r="K15" s="24">
        <f t="shared" si="0"/>
        <v>7.8</v>
      </c>
      <c r="L15" s="18" t="str">
        <f>IF(K15&gt;=8.5,"A",IF(K15&gt;=7,"B",IF(K15&gt;=5.5,"C",IF(K15&gt;=4,"D",IF(AND(K15&lt;4,K15&gt;=0),"F",IF(AND(#REF!="",I15="",J15=""),"I",IF(OR(#REF!&lt;&gt;"",I15&lt;&gt;"",J15&lt;&gt;""),"X","R")))))))</f>
        <v>B</v>
      </c>
      <c r="M15" s="19">
        <f t="shared" si="1"/>
        <v>3</v>
      </c>
      <c r="N15" s="8" t="str">
        <f t="shared" si="2"/>
        <v>KHÁ</v>
      </c>
      <c r="O15" s="2" t="str">
        <f t="shared" si="3"/>
        <v>ĐẠT</v>
      </c>
    </row>
    <row r="16" spans="1:15" ht="21.75" customHeight="1">
      <c r="A16" s="9">
        <v>7</v>
      </c>
      <c r="B16" s="171" t="s">
        <v>156</v>
      </c>
      <c r="C16" s="165" t="s">
        <v>242</v>
      </c>
      <c r="D16" s="90" t="s">
        <v>24</v>
      </c>
      <c r="E16" s="166" t="s">
        <v>243</v>
      </c>
      <c r="F16" s="111">
        <v>9</v>
      </c>
      <c r="G16" s="217">
        <v>8</v>
      </c>
      <c r="H16" s="20"/>
      <c r="I16" s="21">
        <f t="shared" si="4"/>
        <v>8</v>
      </c>
      <c r="J16" s="21">
        <v>5</v>
      </c>
      <c r="K16" s="24">
        <f t="shared" si="0"/>
        <v>6</v>
      </c>
      <c r="L16" s="18" t="str">
        <f>IF(K16&gt;=8.5,"A",IF(K16&gt;=7,"B",IF(K16&gt;=5.5,"C",IF(K16&gt;=4,"D",IF(AND(K16&lt;4,K16&gt;=0),"F",IF(AND(#REF!="",I16="",J16=""),"I",IF(OR(#REF!&lt;&gt;"",I16&lt;&gt;"",J16&lt;&gt;""),"X","R")))))))</f>
        <v>C</v>
      </c>
      <c r="M16" s="19">
        <f t="shared" si="1"/>
        <v>2</v>
      </c>
      <c r="N16" s="8" t="str">
        <f t="shared" si="2"/>
        <v>TB</v>
      </c>
      <c r="O16" s="2" t="str">
        <f t="shared" si="3"/>
        <v>ĐẠT</v>
      </c>
    </row>
    <row r="17" spans="1:6" ht="10.5" customHeight="1">
      <c r="A17" s="22"/>
      <c r="F17" s="1"/>
    </row>
    <row r="18" spans="2:5" ht="15.75">
      <c r="B18" s="189" t="s">
        <v>249</v>
      </c>
      <c r="C18" s="189"/>
      <c r="D18" s="189"/>
      <c r="E18" s="189"/>
    </row>
    <row r="19" spans="2:15" ht="15.75">
      <c r="B19" s="182" t="s">
        <v>168</v>
      </c>
      <c r="C19" s="182"/>
      <c r="D19" s="182"/>
      <c r="E19" s="182" t="s">
        <v>37</v>
      </c>
      <c r="F19" s="182"/>
      <c r="G19" s="182"/>
      <c r="H19" s="182"/>
      <c r="I19" s="180" t="s">
        <v>38</v>
      </c>
      <c r="J19" s="180"/>
      <c r="K19" s="180"/>
      <c r="L19" s="27"/>
      <c r="M19" s="180" t="s">
        <v>169</v>
      </c>
      <c r="N19" s="180"/>
      <c r="O19" s="180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5" ht="15.75">
      <c r="B23" s="182" t="s">
        <v>248</v>
      </c>
      <c r="C23" s="182"/>
      <c r="D23" s="182"/>
      <c r="E23" s="182" t="s">
        <v>171</v>
      </c>
      <c r="F23" s="182"/>
      <c r="G23" s="182"/>
      <c r="H23" s="182"/>
      <c r="I23" s="182" t="s">
        <v>170</v>
      </c>
      <c r="J23" s="182"/>
      <c r="K23" s="182"/>
      <c r="L23" s="27"/>
      <c r="M23" s="180" t="s">
        <v>178</v>
      </c>
      <c r="N23" s="180"/>
      <c r="O23" s="180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</sheetData>
  <sheetProtection/>
  <mergeCells count="26">
    <mergeCell ref="B23:D23"/>
    <mergeCell ref="E23:H23"/>
    <mergeCell ref="I23:K23"/>
    <mergeCell ref="M23:O23"/>
    <mergeCell ref="N8:O9"/>
    <mergeCell ref="B18:E18"/>
    <mergeCell ref="B19:D19"/>
    <mergeCell ref="E19:H19"/>
    <mergeCell ref="I19:K19"/>
    <mergeCell ref="M19:O1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25" top="0.75" bottom="0.75" header="0.3" footer="0.3"/>
  <pageSetup horizontalDpi="600" verticalDpi="600"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0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244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206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207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88" customFormat="1" ht="21" customHeight="1">
      <c r="A10" s="9">
        <v>1</v>
      </c>
      <c r="B10" s="77" t="s">
        <v>39</v>
      </c>
      <c r="C10" s="222" t="s">
        <v>40</v>
      </c>
      <c r="D10" s="68" t="s">
        <v>41</v>
      </c>
      <c r="E10" s="80">
        <v>34314</v>
      </c>
      <c r="F10" s="220">
        <v>8</v>
      </c>
      <c r="G10" s="221"/>
      <c r="H10" s="207">
        <v>6</v>
      </c>
      <c r="I10" s="21">
        <f>H10</f>
        <v>6</v>
      </c>
      <c r="J10" s="21">
        <v>6.5</v>
      </c>
      <c r="K10" s="85">
        <f>ROUND((J10*6+I10*3+F10)/10,1)</f>
        <v>6.5</v>
      </c>
      <c r="L10" s="86" t="str">
        <f>IF(K10&gt;=8.5,"A",IF(K10&gt;=7,"B",IF(K10&gt;=5.5,"C",IF(K10&gt;=4,"D",IF(AND(K10&lt;4,K10&gt;=0),"F",IF(AND(#REF!="",I10="",J10=""),"I",IF(OR(#REF!&lt;&gt;"",I10&lt;&gt;"",J10&lt;&gt;""),"X","R")))))))</f>
        <v>C</v>
      </c>
      <c r="M10" s="8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88" customFormat="1" ht="21" customHeight="1">
      <c r="A11" s="9">
        <v>2</v>
      </c>
      <c r="B11" s="72" t="s">
        <v>43</v>
      </c>
      <c r="C11" s="223" t="s">
        <v>44</v>
      </c>
      <c r="D11" s="16" t="s">
        <v>45</v>
      </c>
      <c r="E11" s="224">
        <v>34354</v>
      </c>
      <c r="F11" s="220">
        <v>8</v>
      </c>
      <c r="G11" s="221"/>
      <c r="H11" s="207">
        <v>7.8</v>
      </c>
      <c r="I11" s="21">
        <f>H11</f>
        <v>7.8</v>
      </c>
      <c r="J11" s="21">
        <v>6.5</v>
      </c>
      <c r="K11" s="85">
        <f>ROUND((J11*6+I11*3+F11)/10,1)</f>
        <v>7</v>
      </c>
      <c r="L11" s="86" t="str">
        <f>IF(K11&gt;=8.5,"A",IF(K11&gt;=7,"B",IF(K11&gt;=5.5,"C",IF(K11&gt;=4,"D",IF(AND(K11&lt;4,K11&gt;=0),"F",IF(AND(#REF!="",I11="",J11=""),"I",IF(OR(#REF!&lt;&gt;"",I11&lt;&gt;"",J11&lt;&gt;""),"X","R")))))))</f>
        <v>B</v>
      </c>
      <c r="M11" s="87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2.5" customHeight="1">
      <c r="B12" s="195" t="s">
        <v>205</v>
      </c>
      <c r="C12" s="195"/>
      <c r="D12" s="195"/>
      <c r="E12" s="195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245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172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24" right="0.18" top="0.75" bottom="0.75" header="0.3" footer="0.3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8.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247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250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209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210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230</v>
      </c>
      <c r="G8" s="175" t="s">
        <v>165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20.25" customHeight="1">
      <c r="A10" s="9">
        <v>1</v>
      </c>
      <c r="B10" s="53" t="s">
        <v>39</v>
      </c>
      <c r="C10" s="54" t="s">
        <v>40</v>
      </c>
      <c r="D10" s="55" t="s">
        <v>41</v>
      </c>
      <c r="E10" s="97">
        <v>34314</v>
      </c>
      <c r="F10" s="21">
        <v>8.5</v>
      </c>
      <c r="G10" s="21">
        <v>8.5</v>
      </c>
      <c r="H10" s="21"/>
      <c r="I10" s="21">
        <f>G10</f>
        <v>8.5</v>
      </c>
      <c r="J10" s="21">
        <v>6.5</v>
      </c>
      <c r="K10" s="24">
        <f>ROUND((J10*6+I10*2+F10*2)/10,1)</f>
        <v>7.3</v>
      </c>
      <c r="L10" s="18" t="str">
        <f>IF(K10&gt;=8.5,"A",IF(K10&gt;=7,"B",IF(K10&gt;=5.5,"C",IF(K10&gt;=4,"D",IF(AND(K10&lt;4,K10&gt;=0),"F",IF(AND(#REF!="",I10="",J10=""),"I",IF(OR(#REF!&lt;&gt;"",I10&lt;&gt;"",J10&lt;&gt;""),"X","R")))))))</f>
        <v>B</v>
      </c>
      <c r="M10" s="19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22"/>
      <c r="F11" s="1"/>
    </row>
    <row r="12" spans="2:5" ht="15.75">
      <c r="B12" s="189" t="s">
        <v>180</v>
      </c>
      <c r="C12" s="189"/>
      <c r="D12" s="189"/>
      <c r="E12" s="189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245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178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9" right="0.24" top="0.75" bottom="0.75" header="0.3" footer="0.3"/>
  <pageSetup horizontalDpi="600" verticalDpi="6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9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247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197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88" customFormat="1" ht="18" customHeight="1">
      <c r="A10" s="9">
        <v>1</v>
      </c>
      <c r="B10" s="14" t="s">
        <v>131</v>
      </c>
      <c r="C10" s="15" t="s">
        <v>132</v>
      </c>
      <c r="D10" s="16" t="s">
        <v>31</v>
      </c>
      <c r="E10" s="17" t="s">
        <v>32</v>
      </c>
      <c r="F10" s="220">
        <v>8</v>
      </c>
      <c r="G10" s="221"/>
      <c r="H10" s="207">
        <v>8.4</v>
      </c>
      <c r="I10" s="21">
        <f>H10</f>
        <v>8.4</v>
      </c>
      <c r="J10" s="21">
        <v>7</v>
      </c>
      <c r="K10" s="85">
        <f>ROUND((J10*6+I10*3+F10)/10,1)</f>
        <v>7.5</v>
      </c>
      <c r="L10" s="86" t="str">
        <f>IF(K10&gt;=8.5,"A",IF(K10&gt;=7,"B",IF(K10&gt;=5.5,"C",IF(K10&gt;=4,"D",IF(AND(K10&lt;4,K10&gt;=0),"F",IF(AND(#REF!="",I10="",J10=""),"I",IF(OR(#REF!&lt;&gt;"",I10&lt;&gt;"",J10&lt;&gt;""),"X","R")))))))</f>
        <v>B</v>
      </c>
      <c r="M10" s="8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22"/>
      <c r="F11" s="1"/>
    </row>
    <row r="12" spans="2:5" ht="15.75">
      <c r="B12" s="189" t="s">
        <v>180</v>
      </c>
      <c r="C12" s="189"/>
      <c r="D12" s="189"/>
      <c r="E12" s="189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248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172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7" right="0.3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184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187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188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228</v>
      </c>
      <c r="H8" s="176"/>
      <c r="I8" s="177"/>
      <c r="J8" s="173" t="s">
        <v>229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99">
        <v>9</v>
      </c>
      <c r="G10" s="99">
        <v>7</v>
      </c>
      <c r="H10" s="126">
        <v>8.5</v>
      </c>
      <c r="I10" s="21">
        <f>(H10*3+G10)/4</f>
        <v>8.125</v>
      </c>
      <c r="J10" s="21">
        <v>7</v>
      </c>
      <c r="K10" s="24">
        <f>ROUND((J10*5+I10*4+F10)/10,1)</f>
        <v>7.7</v>
      </c>
      <c r="L10" s="18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B</v>
      </c>
      <c r="M10" s="19">
        <f aca="true" t="shared" si="1" ref="M10:M46">IF(L10="A",4,IF(L10="B",3,IF(L10="C",2,IF(L10="D",1,0))))</f>
        <v>3</v>
      </c>
      <c r="N10" s="8" t="str">
        <f aca="true" t="shared" si="2" ref="N10:N48"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99">
        <v>10</v>
      </c>
      <c r="G11" s="99">
        <v>7</v>
      </c>
      <c r="H11" s="126">
        <v>5</v>
      </c>
      <c r="I11" s="21">
        <f aca="true" t="shared" si="3" ref="I11:I48">(H11*3+G11)/4</f>
        <v>5.5</v>
      </c>
      <c r="J11" s="21">
        <v>3</v>
      </c>
      <c r="K11" s="24">
        <f aca="true" t="shared" si="4" ref="K11:K48">ROUND((J11*5+I11*4+F11)/10,1)</f>
        <v>4.7</v>
      </c>
      <c r="L11" s="18" t="str">
        <f t="shared" si="0"/>
        <v>D</v>
      </c>
      <c r="M11" s="19">
        <f t="shared" si="1"/>
        <v>1</v>
      </c>
      <c r="N11" s="8" t="str">
        <f t="shared" si="2"/>
        <v>TB YẾU</v>
      </c>
      <c r="O11" s="2" t="str">
        <f aca="true" t="shared" si="5" ref="O11:O46">IF(OR(K11&lt;4,J11&lt;=2),"KHÔNG ĐẠT","ĐẠT")</f>
        <v>ĐẠT</v>
      </c>
    </row>
    <row r="12" spans="1:15" s="3" customFormat="1" ht="18" customHeight="1">
      <c r="A12" s="9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99">
        <v>10</v>
      </c>
      <c r="G12" s="99">
        <v>7</v>
      </c>
      <c r="H12" s="126">
        <v>8.5</v>
      </c>
      <c r="I12" s="21">
        <f t="shared" si="3"/>
        <v>8.125</v>
      </c>
      <c r="J12" s="21">
        <v>7</v>
      </c>
      <c r="K12" s="24">
        <f t="shared" si="4"/>
        <v>7.8</v>
      </c>
      <c r="L12" s="18" t="str">
        <f t="shared" si="0"/>
        <v>B</v>
      </c>
      <c r="M12" s="19">
        <f t="shared" si="1"/>
        <v>3</v>
      </c>
      <c r="N12" s="8" t="str">
        <f t="shared" si="2"/>
        <v>KHÁ</v>
      </c>
      <c r="O12" s="2" t="str">
        <f t="shared" si="5"/>
        <v>ĐẠT</v>
      </c>
    </row>
    <row r="13" spans="1:15" s="3" customFormat="1" ht="18" customHeight="1">
      <c r="A13" s="9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99">
        <v>10</v>
      </c>
      <c r="G13" s="99">
        <v>8</v>
      </c>
      <c r="H13" s="126">
        <v>8.5</v>
      </c>
      <c r="I13" s="21">
        <f t="shared" si="3"/>
        <v>8.375</v>
      </c>
      <c r="J13" s="21">
        <v>7</v>
      </c>
      <c r="K13" s="24">
        <f t="shared" si="4"/>
        <v>7.9</v>
      </c>
      <c r="L13" s="18" t="str">
        <f t="shared" si="0"/>
        <v>B</v>
      </c>
      <c r="M13" s="19">
        <f t="shared" si="1"/>
        <v>3</v>
      </c>
      <c r="N13" s="8" t="str">
        <f t="shared" si="2"/>
        <v>KHÁ</v>
      </c>
      <c r="O13" s="2" t="str">
        <f t="shared" si="5"/>
        <v>ĐẠT</v>
      </c>
    </row>
    <row r="14" spans="1:15" s="3" customFormat="1" ht="18" customHeight="1">
      <c r="A14" s="9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99">
        <v>3</v>
      </c>
      <c r="G14" s="99">
        <v>6</v>
      </c>
      <c r="H14" s="126">
        <v>6</v>
      </c>
      <c r="I14" s="21">
        <f t="shared" si="3"/>
        <v>6</v>
      </c>
      <c r="J14" s="21">
        <v>3</v>
      </c>
      <c r="K14" s="24">
        <f t="shared" si="4"/>
        <v>4.2</v>
      </c>
      <c r="L14" s="18" t="str">
        <f>IF(K14&gt;=8.5,"A",IF(K14&gt;=7,"B",IF(K14&gt;=5.5,"C",IF(K14&gt;=4,"D",IF(AND(K14&lt;4,K14&gt;=0),"F",IF(AND(F14="",I14="",J14=""),"I",IF(OR(F14&lt;&gt;"",I14&lt;&gt;"",J14&lt;&gt;""),"X","R")))))))</f>
        <v>D</v>
      </c>
      <c r="M14" s="19">
        <f t="shared" si="1"/>
        <v>1</v>
      </c>
      <c r="N14" s="8" t="str">
        <f t="shared" si="2"/>
        <v>TB YẾU</v>
      </c>
      <c r="O14" s="2" t="str">
        <f t="shared" si="5"/>
        <v>ĐẠT</v>
      </c>
    </row>
    <row r="15" spans="1:15" s="3" customFormat="1" ht="18" customHeight="1">
      <c r="A15" s="9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99">
        <v>10</v>
      </c>
      <c r="G15" s="99">
        <v>7</v>
      </c>
      <c r="H15" s="126">
        <v>8</v>
      </c>
      <c r="I15" s="21">
        <f t="shared" si="3"/>
        <v>7.75</v>
      </c>
      <c r="J15" s="21">
        <v>7</v>
      </c>
      <c r="K15" s="24">
        <f t="shared" si="4"/>
        <v>7.6</v>
      </c>
      <c r="L15" s="18" t="str">
        <f>IF(K15&gt;=8.5,"A",IF(K15&gt;=7,"B",IF(K15&gt;=5.5,"C",IF(K15&gt;=4,"D",IF(AND(K15&lt;4,K15&gt;=0),"F",IF(AND(F15="",I15="",J15=""),"I",IF(OR(F15&lt;&gt;"",I15&lt;&gt;"",J15&lt;&gt;""),"X","R")))))))</f>
        <v>B</v>
      </c>
      <c r="M15" s="19">
        <f t="shared" si="1"/>
        <v>3</v>
      </c>
      <c r="N15" s="8" t="str">
        <f t="shared" si="2"/>
        <v>KHÁ</v>
      </c>
      <c r="O15" s="2" t="str">
        <f t="shared" si="5"/>
        <v>ĐẠT</v>
      </c>
    </row>
    <row r="16" spans="1:15" s="3" customFormat="1" ht="18" customHeight="1">
      <c r="A16" s="9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99">
        <v>10</v>
      </c>
      <c r="G16" s="99">
        <v>7</v>
      </c>
      <c r="H16" s="126">
        <v>8.5</v>
      </c>
      <c r="I16" s="21">
        <f t="shared" si="3"/>
        <v>8.125</v>
      </c>
      <c r="J16" s="21">
        <v>3</v>
      </c>
      <c r="K16" s="24">
        <f t="shared" si="4"/>
        <v>5.8</v>
      </c>
      <c r="L16" s="18" t="str">
        <f>IF(K16&gt;=8.5,"A",IF(K16&gt;=7,"B",IF(K16&gt;=5.5,"C",IF(K16&gt;=4,"D",IF(AND(K16&lt;4,K16&gt;=0),"F",IF(AND(F16="",I16="",J16=""),"I",IF(OR(F16&lt;&gt;"",I16&lt;&gt;"",J16&lt;&gt;""),"X","R")))))))</f>
        <v>C</v>
      </c>
      <c r="M16" s="19">
        <f t="shared" si="1"/>
        <v>2</v>
      </c>
      <c r="N16" s="8" t="str">
        <f t="shared" si="2"/>
        <v>TB</v>
      </c>
      <c r="O16" s="2" t="str">
        <f t="shared" si="5"/>
        <v>ĐẠT</v>
      </c>
    </row>
    <row r="17" spans="1:15" s="3" customFormat="1" ht="18" customHeight="1">
      <c r="A17" s="9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99">
        <v>10</v>
      </c>
      <c r="G17" s="99">
        <v>8</v>
      </c>
      <c r="H17" s="126">
        <v>9</v>
      </c>
      <c r="I17" s="21">
        <f t="shared" si="3"/>
        <v>8.75</v>
      </c>
      <c r="J17" s="21">
        <v>0</v>
      </c>
      <c r="K17" s="24">
        <f t="shared" si="4"/>
        <v>4.5</v>
      </c>
      <c r="L17" s="18" t="str">
        <f t="shared" si="0"/>
        <v>D</v>
      </c>
      <c r="M17" s="19">
        <f t="shared" si="1"/>
        <v>1</v>
      </c>
      <c r="N17" s="8" t="str">
        <f t="shared" si="2"/>
        <v>TB YẾU</v>
      </c>
      <c r="O17" s="2" t="str">
        <f t="shared" si="5"/>
        <v>KHÔNG ĐẠT</v>
      </c>
    </row>
    <row r="18" spans="1:15" s="3" customFormat="1" ht="18" customHeight="1">
      <c r="A18" s="9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99">
        <v>10</v>
      </c>
      <c r="G18" s="99">
        <v>9</v>
      </c>
      <c r="H18" s="126">
        <v>8.5</v>
      </c>
      <c r="I18" s="21">
        <f t="shared" si="3"/>
        <v>8.625</v>
      </c>
      <c r="J18" s="21">
        <v>7</v>
      </c>
      <c r="K18" s="24">
        <f t="shared" si="4"/>
        <v>8</v>
      </c>
      <c r="L18" s="18" t="str">
        <f t="shared" si="0"/>
        <v>B</v>
      </c>
      <c r="M18" s="19">
        <f t="shared" si="1"/>
        <v>3</v>
      </c>
      <c r="N18" s="8" t="str">
        <f t="shared" si="2"/>
        <v>KHÁ</v>
      </c>
      <c r="O18" s="2" t="str">
        <f t="shared" si="5"/>
        <v>ĐẠT</v>
      </c>
    </row>
    <row r="19" spans="1:15" s="3" customFormat="1" ht="18" customHeight="1">
      <c r="A19" s="9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99">
        <v>10</v>
      </c>
      <c r="G19" s="99">
        <v>7</v>
      </c>
      <c r="H19" s="126">
        <v>8.5</v>
      </c>
      <c r="I19" s="21">
        <f t="shared" si="3"/>
        <v>8.125</v>
      </c>
      <c r="J19" s="21">
        <v>4</v>
      </c>
      <c r="K19" s="24">
        <f t="shared" si="4"/>
        <v>6.3</v>
      </c>
      <c r="L19" s="18" t="str">
        <f t="shared" si="0"/>
        <v>C</v>
      </c>
      <c r="M19" s="19">
        <f t="shared" si="1"/>
        <v>2</v>
      </c>
      <c r="N19" s="8" t="str">
        <f t="shared" si="2"/>
        <v>TB</v>
      </c>
      <c r="O19" s="2" t="str">
        <f t="shared" si="5"/>
        <v>ĐẠT</v>
      </c>
    </row>
    <row r="20" spans="1:15" s="3" customFormat="1" ht="18" customHeight="1">
      <c r="A20" s="9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99">
        <v>0</v>
      </c>
      <c r="G20" s="99">
        <v>6</v>
      </c>
      <c r="H20" s="126">
        <v>8</v>
      </c>
      <c r="I20" s="21">
        <f t="shared" si="3"/>
        <v>7.5</v>
      </c>
      <c r="J20" s="21">
        <v>0</v>
      </c>
      <c r="K20" s="24">
        <f t="shared" si="4"/>
        <v>3</v>
      </c>
      <c r="L20" s="18" t="str">
        <f t="shared" si="0"/>
        <v>F</v>
      </c>
      <c r="M20" s="19">
        <f t="shared" si="1"/>
        <v>0</v>
      </c>
      <c r="N20" s="8" t="str">
        <f t="shared" si="2"/>
        <v>KÉM</v>
      </c>
      <c r="O20" s="2" t="str">
        <f t="shared" si="5"/>
        <v>KHÔNG ĐẠT</v>
      </c>
    </row>
    <row r="21" spans="1:15" s="3" customFormat="1" ht="18" customHeight="1">
      <c r="A21" s="9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99">
        <v>9</v>
      </c>
      <c r="G21" s="99">
        <v>7</v>
      </c>
      <c r="H21" s="126">
        <v>7</v>
      </c>
      <c r="I21" s="21">
        <f t="shared" si="3"/>
        <v>7</v>
      </c>
      <c r="J21" s="21">
        <v>0</v>
      </c>
      <c r="K21" s="24">
        <f t="shared" si="4"/>
        <v>3.7</v>
      </c>
      <c r="L21" s="18" t="str">
        <f t="shared" si="0"/>
        <v>F</v>
      </c>
      <c r="M21" s="19">
        <f t="shared" si="1"/>
        <v>0</v>
      </c>
      <c r="N21" s="8" t="str">
        <f t="shared" si="2"/>
        <v>KÉM</v>
      </c>
      <c r="O21" s="2" t="str">
        <f t="shared" si="5"/>
        <v>KHÔNG ĐẠT</v>
      </c>
    </row>
    <row r="22" spans="1:15" s="3" customFormat="1" ht="18" customHeight="1">
      <c r="A22" s="9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99">
        <v>7</v>
      </c>
      <c r="G22" s="99">
        <v>6</v>
      </c>
      <c r="H22" s="126">
        <v>6</v>
      </c>
      <c r="I22" s="21">
        <f t="shared" si="3"/>
        <v>6</v>
      </c>
      <c r="J22" s="21">
        <v>0</v>
      </c>
      <c r="K22" s="24">
        <f t="shared" si="4"/>
        <v>3.1</v>
      </c>
      <c r="L22" s="18" t="str">
        <f>IF(K22&gt;=8.5,"A",IF(K22&gt;=7,"B",IF(K22&gt;=5.5,"C",IF(K22&gt;=4,"D",IF(AND(K22&lt;4,K22&gt;=0),"F",IF(AND(F22="",I22="",J22=""),"I",IF(OR(F22&lt;&gt;"",I22&lt;&gt;"",J22&lt;&gt;""),"X","R")))))))</f>
        <v>F</v>
      </c>
      <c r="M22" s="19">
        <f t="shared" si="1"/>
        <v>0</v>
      </c>
      <c r="N22" s="8" t="str">
        <f t="shared" si="2"/>
        <v>KÉM</v>
      </c>
      <c r="O22" s="2" t="str">
        <f t="shared" si="5"/>
        <v>KHÔNG 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99">
        <v>9</v>
      </c>
      <c r="G23" s="99">
        <v>7</v>
      </c>
      <c r="H23" s="126">
        <v>8</v>
      </c>
      <c r="I23" s="21">
        <f t="shared" si="3"/>
        <v>7.75</v>
      </c>
      <c r="J23" s="21">
        <v>0</v>
      </c>
      <c r="K23" s="24">
        <f t="shared" si="4"/>
        <v>4</v>
      </c>
      <c r="L23" s="18" t="str">
        <f>IF(K23&gt;=8.5,"A",IF(K23&gt;=7,"B",IF(K23&gt;=5.5,"C",IF(K23&gt;=4,"D",IF(AND(K23&lt;4,K23&gt;=0),"F",IF(AND(F23="",I23="",J23=""),"I",IF(OR(F23&lt;&gt;"",I23&lt;&gt;"",J23&lt;&gt;""),"X","R")))))))</f>
        <v>D</v>
      </c>
      <c r="M23" s="19">
        <f t="shared" si="1"/>
        <v>1</v>
      </c>
      <c r="N23" s="8" t="str">
        <f t="shared" si="2"/>
        <v>TB YẾU</v>
      </c>
      <c r="O23" s="2" t="str">
        <f t="shared" si="5"/>
        <v>KHÔNG ĐẠT</v>
      </c>
    </row>
    <row r="24" spans="1:15" s="3" customFormat="1" ht="18" customHeight="1">
      <c r="A24" s="9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99">
        <v>9</v>
      </c>
      <c r="G24" s="99">
        <v>7</v>
      </c>
      <c r="H24" s="126">
        <v>8</v>
      </c>
      <c r="I24" s="21">
        <f t="shared" si="3"/>
        <v>7.75</v>
      </c>
      <c r="J24" s="21">
        <v>0</v>
      </c>
      <c r="K24" s="24">
        <f t="shared" si="4"/>
        <v>4</v>
      </c>
      <c r="L24" s="18" t="str">
        <f t="shared" si="0"/>
        <v>D</v>
      </c>
      <c r="M24" s="19">
        <f t="shared" si="1"/>
        <v>1</v>
      </c>
      <c r="N24" s="8" t="str">
        <f t="shared" si="2"/>
        <v>TB YẾU</v>
      </c>
      <c r="O24" s="2" t="str">
        <f t="shared" si="5"/>
        <v>KHÔNG ĐẠT</v>
      </c>
    </row>
    <row r="25" spans="1:15" s="3" customFormat="1" ht="18" customHeight="1">
      <c r="A25" s="9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99">
        <v>9</v>
      </c>
      <c r="G25" s="99">
        <v>7</v>
      </c>
      <c r="H25" s="126">
        <v>8.5</v>
      </c>
      <c r="I25" s="21">
        <f t="shared" si="3"/>
        <v>8.125</v>
      </c>
      <c r="J25" s="21">
        <v>6</v>
      </c>
      <c r="K25" s="24">
        <f t="shared" si="4"/>
        <v>7.2</v>
      </c>
      <c r="L25" s="18" t="str">
        <f t="shared" si="0"/>
        <v>B</v>
      </c>
      <c r="M25" s="19">
        <f t="shared" si="1"/>
        <v>3</v>
      </c>
      <c r="N25" s="8" t="str">
        <f t="shared" si="2"/>
        <v>KHÁ</v>
      </c>
      <c r="O25" s="2" t="str">
        <f t="shared" si="5"/>
        <v>ĐẠT</v>
      </c>
    </row>
    <row r="26" spans="1:15" s="3" customFormat="1" ht="18" customHeight="1">
      <c r="A26" s="9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99">
        <v>3</v>
      </c>
      <c r="G26" s="99">
        <v>8</v>
      </c>
      <c r="H26" s="126">
        <v>8</v>
      </c>
      <c r="I26" s="21">
        <f t="shared" si="3"/>
        <v>8</v>
      </c>
      <c r="J26" s="21">
        <v>7</v>
      </c>
      <c r="K26" s="24">
        <f t="shared" si="4"/>
        <v>7</v>
      </c>
      <c r="L26" s="18" t="str">
        <f t="shared" si="0"/>
        <v>B</v>
      </c>
      <c r="M26" s="19">
        <f t="shared" si="1"/>
        <v>3</v>
      </c>
      <c r="N26" s="8" t="str">
        <f t="shared" si="2"/>
        <v>KHÁ</v>
      </c>
      <c r="O26" s="2" t="str">
        <f t="shared" si="5"/>
        <v>ĐẠT</v>
      </c>
    </row>
    <row r="27" spans="1:15" s="3" customFormat="1" ht="18" customHeight="1">
      <c r="A27" s="9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99">
        <v>10</v>
      </c>
      <c r="G27" s="99">
        <v>7</v>
      </c>
      <c r="H27" s="126">
        <v>8</v>
      </c>
      <c r="I27" s="21">
        <f t="shared" si="3"/>
        <v>7.75</v>
      </c>
      <c r="J27" s="21">
        <v>6</v>
      </c>
      <c r="K27" s="24">
        <f t="shared" si="4"/>
        <v>7.1</v>
      </c>
      <c r="L27" s="18" t="str">
        <f t="shared" si="0"/>
        <v>B</v>
      </c>
      <c r="M27" s="19">
        <f t="shared" si="1"/>
        <v>3</v>
      </c>
      <c r="N27" s="8" t="str">
        <f t="shared" si="2"/>
        <v>KHÁ</v>
      </c>
      <c r="O27" s="2" t="str">
        <f t="shared" si="5"/>
        <v>ĐẠT</v>
      </c>
    </row>
    <row r="28" spans="1:15" s="3" customFormat="1" ht="18" customHeight="1">
      <c r="A28" s="9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99">
        <v>9</v>
      </c>
      <c r="G28" s="99">
        <v>7</v>
      </c>
      <c r="H28" s="126">
        <v>7</v>
      </c>
      <c r="I28" s="21">
        <f t="shared" si="3"/>
        <v>7</v>
      </c>
      <c r="J28" s="21">
        <v>6</v>
      </c>
      <c r="K28" s="24">
        <f t="shared" si="4"/>
        <v>6.7</v>
      </c>
      <c r="L28" s="18" t="str">
        <f t="shared" si="0"/>
        <v>C</v>
      </c>
      <c r="M28" s="19">
        <f t="shared" si="1"/>
        <v>2</v>
      </c>
      <c r="N28" s="8" t="str">
        <f t="shared" si="2"/>
        <v>TB</v>
      </c>
      <c r="O28" s="2" t="str">
        <f t="shared" si="5"/>
        <v>ĐẠT</v>
      </c>
    </row>
    <row r="29" spans="1:15" s="3" customFormat="1" ht="18" customHeight="1">
      <c r="A29" s="9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99">
        <v>9</v>
      </c>
      <c r="G29" s="99">
        <v>7</v>
      </c>
      <c r="H29" s="126">
        <v>7</v>
      </c>
      <c r="I29" s="21">
        <f t="shared" si="3"/>
        <v>7</v>
      </c>
      <c r="J29" s="21">
        <v>7</v>
      </c>
      <c r="K29" s="24">
        <f t="shared" si="4"/>
        <v>7.2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1"/>
        <v>3</v>
      </c>
      <c r="N29" s="8" t="str">
        <f t="shared" si="2"/>
        <v>KHÁ</v>
      </c>
      <c r="O29" s="2" t="str">
        <f t="shared" si="5"/>
        <v>ĐẠT</v>
      </c>
    </row>
    <row r="30" spans="1:15" s="124" customFormat="1" ht="18" customHeight="1">
      <c r="A30" s="114">
        <v>21</v>
      </c>
      <c r="B30" s="114" t="s">
        <v>105</v>
      </c>
      <c r="C30" s="115" t="s">
        <v>106</v>
      </c>
      <c r="D30" s="116" t="s">
        <v>101</v>
      </c>
      <c r="E30" s="117" t="s">
        <v>107</v>
      </c>
      <c r="F30" s="118">
        <v>3</v>
      </c>
      <c r="G30" s="118">
        <v>7</v>
      </c>
      <c r="H30" s="127"/>
      <c r="I30" s="102">
        <f t="shared" si="3"/>
        <v>1.75</v>
      </c>
      <c r="J30" s="102">
        <v>0</v>
      </c>
      <c r="K30" s="119">
        <f t="shared" si="4"/>
        <v>1</v>
      </c>
      <c r="L30" s="120" t="str">
        <f aca="true" t="shared" si="6" ref="L30:L48">IF(K30&gt;=8.5,"A",IF(K30&gt;=7,"B",IF(K30&gt;=5.5,"C",IF(K30&gt;=4,"D",IF(AND(K30&lt;4,K30&gt;=0),"F",IF(AND(F29="",I30="",J30=""),"I",IF(OR(F29&lt;&gt;"",I30&lt;&gt;"",J30&lt;&gt;""),"X","R")))))))</f>
        <v>F</v>
      </c>
      <c r="M30" s="121">
        <f t="shared" si="1"/>
        <v>0</v>
      </c>
      <c r="N30" s="122" t="str">
        <f t="shared" si="2"/>
        <v>KÉM</v>
      </c>
      <c r="O30" s="123" t="str">
        <f>IF(OR(K30&lt;4,J30&lt;=2),"KHÔNG ĐẠT","ĐẠT")</f>
        <v>KHÔNG ĐẠT</v>
      </c>
    </row>
    <row r="31" spans="1:15" s="3" customFormat="1" ht="18" customHeight="1">
      <c r="A31" s="9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99">
        <v>10</v>
      </c>
      <c r="G31" s="99">
        <v>7</v>
      </c>
      <c r="H31" s="126">
        <v>8</v>
      </c>
      <c r="I31" s="21">
        <f t="shared" si="3"/>
        <v>7.75</v>
      </c>
      <c r="J31" s="21">
        <v>7</v>
      </c>
      <c r="K31" s="24">
        <f t="shared" si="4"/>
        <v>7.6</v>
      </c>
      <c r="L31" s="18" t="str">
        <f t="shared" si="6"/>
        <v>B</v>
      </c>
      <c r="M31" s="19">
        <f t="shared" si="1"/>
        <v>3</v>
      </c>
      <c r="N31" s="8" t="str">
        <f t="shared" si="2"/>
        <v>KHÁ</v>
      </c>
      <c r="O31" s="2" t="str">
        <f t="shared" si="5"/>
        <v>ĐẠT</v>
      </c>
    </row>
    <row r="32" spans="1:15" s="3" customFormat="1" ht="18" customHeight="1">
      <c r="A32" s="9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99">
        <v>3</v>
      </c>
      <c r="G32" s="99">
        <v>6</v>
      </c>
      <c r="H32" s="126">
        <v>6</v>
      </c>
      <c r="I32" s="21">
        <f t="shared" si="3"/>
        <v>6</v>
      </c>
      <c r="J32" s="21">
        <v>8</v>
      </c>
      <c r="K32" s="24">
        <f t="shared" si="4"/>
        <v>6.7</v>
      </c>
      <c r="L32" s="18" t="str">
        <f t="shared" si="6"/>
        <v>C</v>
      </c>
      <c r="M32" s="19">
        <f t="shared" si="1"/>
        <v>2</v>
      </c>
      <c r="N32" s="8" t="str">
        <f t="shared" si="2"/>
        <v>TB</v>
      </c>
      <c r="O32" s="2" t="str">
        <f t="shared" si="5"/>
        <v>ĐẠT</v>
      </c>
    </row>
    <row r="33" spans="1:15" s="3" customFormat="1" ht="18" customHeight="1">
      <c r="A33" s="9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99">
        <v>9</v>
      </c>
      <c r="G33" s="99">
        <v>7</v>
      </c>
      <c r="H33" s="126">
        <v>5</v>
      </c>
      <c r="I33" s="21">
        <f t="shared" si="3"/>
        <v>5.5</v>
      </c>
      <c r="J33" s="21">
        <v>8</v>
      </c>
      <c r="K33" s="24">
        <f t="shared" si="4"/>
        <v>7.1</v>
      </c>
      <c r="L33" s="18" t="str">
        <f t="shared" si="6"/>
        <v>B</v>
      </c>
      <c r="M33" s="19">
        <f t="shared" si="1"/>
        <v>3</v>
      </c>
      <c r="N33" s="8" t="str">
        <f t="shared" si="2"/>
        <v>KHÁ</v>
      </c>
      <c r="O33" s="2" t="str">
        <f t="shared" si="5"/>
        <v>ĐẠT</v>
      </c>
    </row>
    <row r="34" spans="1:15" ht="18" customHeight="1">
      <c r="A34" s="9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99">
        <v>10</v>
      </c>
      <c r="G34" s="99">
        <v>8</v>
      </c>
      <c r="H34" s="126">
        <v>8</v>
      </c>
      <c r="I34" s="21">
        <f t="shared" si="3"/>
        <v>8</v>
      </c>
      <c r="J34" s="21">
        <v>8</v>
      </c>
      <c r="K34" s="24">
        <f t="shared" si="4"/>
        <v>8.2</v>
      </c>
      <c r="L34" s="18" t="str">
        <f t="shared" si="6"/>
        <v>B</v>
      </c>
      <c r="M34" s="19">
        <f t="shared" si="1"/>
        <v>3</v>
      </c>
      <c r="N34" s="8" t="str">
        <f t="shared" si="2"/>
        <v>KHÁ</v>
      </c>
      <c r="O34" s="2" t="str">
        <f t="shared" si="5"/>
        <v>ĐẠT</v>
      </c>
    </row>
    <row r="35" spans="1:15" ht="18" customHeight="1">
      <c r="A35" s="9">
        <v>26</v>
      </c>
      <c r="B35" s="14" t="s">
        <v>122</v>
      </c>
      <c r="C35" s="15" t="s">
        <v>30</v>
      </c>
      <c r="D35" s="16" t="s">
        <v>123</v>
      </c>
      <c r="E35" s="17" t="s">
        <v>124</v>
      </c>
      <c r="F35" s="99">
        <v>10</v>
      </c>
      <c r="G35" s="99">
        <v>7</v>
      </c>
      <c r="H35" s="126">
        <v>8</v>
      </c>
      <c r="I35" s="21">
        <f t="shared" si="3"/>
        <v>7.75</v>
      </c>
      <c r="J35" s="21">
        <v>7</v>
      </c>
      <c r="K35" s="24">
        <f t="shared" si="4"/>
        <v>7.6</v>
      </c>
      <c r="L35" s="18" t="str">
        <f t="shared" si="6"/>
        <v>B</v>
      </c>
      <c r="M35" s="19">
        <f t="shared" si="1"/>
        <v>3</v>
      </c>
      <c r="N35" s="8" t="str">
        <f t="shared" si="2"/>
        <v>KHÁ</v>
      </c>
      <c r="O35" s="2" t="str">
        <f t="shared" si="5"/>
        <v>ĐẠT</v>
      </c>
    </row>
    <row r="36" spans="1:15" ht="18" customHeight="1">
      <c r="A36" s="9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99">
        <v>10</v>
      </c>
      <c r="G36" s="99">
        <v>7</v>
      </c>
      <c r="H36" s="126">
        <v>8</v>
      </c>
      <c r="I36" s="21">
        <f t="shared" si="3"/>
        <v>7.75</v>
      </c>
      <c r="J36" s="21">
        <v>1</v>
      </c>
      <c r="K36" s="24">
        <f t="shared" si="4"/>
        <v>4.6</v>
      </c>
      <c r="L36" s="18" t="str">
        <f t="shared" si="6"/>
        <v>D</v>
      </c>
      <c r="M36" s="19">
        <f t="shared" si="1"/>
        <v>1</v>
      </c>
      <c r="N36" s="8" t="str">
        <f t="shared" si="2"/>
        <v>TB YẾU</v>
      </c>
      <c r="O36" s="2" t="str">
        <f t="shared" si="5"/>
        <v>KHÔNG ĐẠT</v>
      </c>
    </row>
    <row r="37" spans="1:15" ht="18" customHeight="1">
      <c r="A37" s="9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99">
        <v>9</v>
      </c>
      <c r="G37" s="99">
        <v>8</v>
      </c>
      <c r="H37" s="126">
        <v>6</v>
      </c>
      <c r="I37" s="21">
        <f t="shared" si="3"/>
        <v>6.5</v>
      </c>
      <c r="J37" s="21">
        <v>6</v>
      </c>
      <c r="K37" s="24">
        <f t="shared" si="4"/>
        <v>6.5</v>
      </c>
      <c r="L37" s="18" t="str">
        <f t="shared" si="6"/>
        <v>C</v>
      </c>
      <c r="M37" s="19">
        <f t="shared" si="1"/>
        <v>2</v>
      </c>
      <c r="N37" s="8" t="str">
        <f t="shared" si="2"/>
        <v>TB</v>
      </c>
      <c r="O37" s="2" t="str">
        <f t="shared" si="5"/>
        <v>ĐẠT</v>
      </c>
    </row>
    <row r="38" spans="1:15" ht="18" customHeight="1">
      <c r="A38" s="9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99">
        <v>10</v>
      </c>
      <c r="G38" s="99">
        <v>7</v>
      </c>
      <c r="H38" s="126">
        <v>9</v>
      </c>
      <c r="I38" s="21">
        <f t="shared" si="3"/>
        <v>8.5</v>
      </c>
      <c r="J38" s="21">
        <v>5.5</v>
      </c>
      <c r="K38" s="24">
        <f t="shared" si="4"/>
        <v>7.2</v>
      </c>
      <c r="L38" s="18" t="str">
        <f t="shared" si="6"/>
        <v>B</v>
      </c>
      <c r="M38" s="19">
        <f t="shared" si="1"/>
        <v>3</v>
      </c>
      <c r="N38" s="8" t="str">
        <f t="shared" si="2"/>
        <v>KHÁ</v>
      </c>
      <c r="O38" s="2" t="str">
        <f t="shared" si="5"/>
        <v>ĐẠT</v>
      </c>
    </row>
    <row r="39" spans="1:15" ht="18" customHeight="1">
      <c r="A39" s="9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100">
        <v>3</v>
      </c>
      <c r="G39" s="100">
        <v>6</v>
      </c>
      <c r="H39" s="126">
        <v>5</v>
      </c>
      <c r="I39" s="21">
        <f t="shared" si="3"/>
        <v>5.25</v>
      </c>
      <c r="J39" s="21">
        <v>5</v>
      </c>
      <c r="K39" s="24">
        <f t="shared" si="4"/>
        <v>4.9</v>
      </c>
      <c r="L39" s="18" t="str">
        <f t="shared" si="6"/>
        <v>D</v>
      </c>
      <c r="M39" s="19">
        <f t="shared" si="1"/>
        <v>1</v>
      </c>
      <c r="N39" s="8" t="str">
        <f t="shared" si="2"/>
        <v>TB YẾU</v>
      </c>
      <c r="O39" s="2" t="str">
        <f t="shared" si="5"/>
        <v>ĐẠT</v>
      </c>
    </row>
    <row r="40" spans="1:15" ht="18" customHeight="1">
      <c r="A40" s="9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99">
        <v>10</v>
      </c>
      <c r="G40" s="99">
        <v>7</v>
      </c>
      <c r="H40" s="126">
        <v>7</v>
      </c>
      <c r="I40" s="21">
        <f t="shared" si="3"/>
        <v>7</v>
      </c>
      <c r="J40" s="21">
        <v>5</v>
      </c>
      <c r="K40" s="24">
        <f t="shared" si="4"/>
        <v>6.3</v>
      </c>
      <c r="L40" s="18" t="str">
        <f t="shared" si="6"/>
        <v>C</v>
      </c>
      <c r="M40" s="19">
        <f t="shared" si="1"/>
        <v>2</v>
      </c>
      <c r="N40" s="8" t="str">
        <f t="shared" si="2"/>
        <v>TB</v>
      </c>
      <c r="O40" s="2" t="str">
        <f t="shared" si="5"/>
        <v>ĐẠT</v>
      </c>
    </row>
    <row r="41" spans="1:15" ht="18" customHeight="1">
      <c r="A41" s="9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100">
        <v>9</v>
      </c>
      <c r="G41" s="100">
        <v>7</v>
      </c>
      <c r="H41" s="126">
        <v>4</v>
      </c>
      <c r="I41" s="21">
        <f t="shared" si="3"/>
        <v>4.75</v>
      </c>
      <c r="J41" s="21">
        <v>7</v>
      </c>
      <c r="K41" s="24">
        <f t="shared" si="4"/>
        <v>6.3</v>
      </c>
      <c r="L41" s="18" t="str">
        <f t="shared" si="6"/>
        <v>C</v>
      </c>
      <c r="M41" s="19">
        <f t="shared" si="1"/>
        <v>2</v>
      </c>
      <c r="N41" s="8" t="str">
        <f t="shared" si="2"/>
        <v>TB</v>
      </c>
      <c r="O41" s="2" t="str">
        <f t="shared" si="5"/>
        <v>ĐẠT</v>
      </c>
    </row>
    <row r="42" spans="1:15" ht="18" customHeight="1">
      <c r="A42" s="9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100">
        <v>3</v>
      </c>
      <c r="G42" s="100">
        <v>6</v>
      </c>
      <c r="H42" s="126">
        <v>5</v>
      </c>
      <c r="I42" s="21">
        <f t="shared" si="3"/>
        <v>5.25</v>
      </c>
      <c r="J42" s="21">
        <v>6</v>
      </c>
      <c r="K42" s="24">
        <f t="shared" si="4"/>
        <v>5.4</v>
      </c>
      <c r="L42" s="18" t="str">
        <f t="shared" si="6"/>
        <v>D</v>
      </c>
      <c r="M42" s="19">
        <f t="shared" si="1"/>
        <v>1</v>
      </c>
      <c r="N42" s="8" t="str">
        <f t="shared" si="2"/>
        <v>TB YẾU</v>
      </c>
      <c r="O42" s="2" t="str">
        <f t="shared" si="5"/>
        <v>ĐẠT</v>
      </c>
    </row>
    <row r="43" spans="1:15" ht="18" customHeight="1">
      <c r="A43" s="9">
        <v>34</v>
      </c>
      <c r="B43" s="14" t="s">
        <v>143</v>
      </c>
      <c r="C43" s="15" t="s">
        <v>144</v>
      </c>
      <c r="D43" s="16" t="s">
        <v>145</v>
      </c>
      <c r="E43" s="17" t="s">
        <v>146</v>
      </c>
      <c r="F43" s="99">
        <v>9</v>
      </c>
      <c r="G43" s="99">
        <v>8</v>
      </c>
      <c r="H43" s="126">
        <v>9</v>
      </c>
      <c r="I43" s="21">
        <f t="shared" si="3"/>
        <v>8.75</v>
      </c>
      <c r="J43" s="21">
        <v>7</v>
      </c>
      <c r="K43" s="24">
        <f t="shared" si="4"/>
        <v>7.9</v>
      </c>
      <c r="L43" s="18" t="str">
        <f t="shared" si="6"/>
        <v>B</v>
      </c>
      <c r="M43" s="19">
        <f t="shared" si="1"/>
        <v>3</v>
      </c>
      <c r="N43" s="8" t="str">
        <f t="shared" si="2"/>
        <v>KHÁ</v>
      </c>
      <c r="O43" s="2" t="str">
        <f t="shared" si="5"/>
        <v>ĐẠT</v>
      </c>
    </row>
    <row r="44" spans="1:15" ht="18" customHeight="1">
      <c r="A44" s="9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99">
        <v>9</v>
      </c>
      <c r="G44" s="99">
        <v>8</v>
      </c>
      <c r="H44" s="126">
        <v>9.5</v>
      </c>
      <c r="I44" s="21">
        <f t="shared" si="3"/>
        <v>9.125</v>
      </c>
      <c r="J44" s="21">
        <v>7</v>
      </c>
      <c r="K44" s="24">
        <f t="shared" si="4"/>
        <v>8.1</v>
      </c>
      <c r="L44" s="18" t="str">
        <f t="shared" si="6"/>
        <v>B</v>
      </c>
      <c r="M44" s="19">
        <f t="shared" si="1"/>
        <v>3</v>
      </c>
      <c r="N44" s="8" t="str">
        <f t="shared" si="2"/>
        <v>KHÁ</v>
      </c>
      <c r="O44" s="2" t="str">
        <f>IF(OR(K44&lt;4,J44&lt;=2),"KHÔNG ĐẠT","ĐẠT")</f>
        <v>ĐẠT</v>
      </c>
    </row>
    <row r="45" spans="1:15" s="125" customFormat="1" ht="18" customHeight="1">
      <c r="A45" s="114">
        <v>36</v>
      </c>
      <c r="B45" s="114" t="s">
        <v>150</v>
      </c>
      <c r="C45" s="115" t="s">
        <v>48</v>
      </c>
      <c r="D45" s="116" t="s">
        <v>151</v>
      </c>
      <c r="E45" s="117" t="s">
        <v>152</v>
      </c>
      <c r="F45" s="118">
        <v>0</v>
      </c>
      <c r="G45" s="118">
        <v>6</v>
      </c>
      <c r="H45" s="127"/>
      <c r="I45" s="102">
        <f t="shared" si="3"/>
        <v>1.5</v>
      </c>
      <c r="J45" s="102">
        <v>0</v>
      </c>
      <c r="K45" s="119">
        <f t="shared" si="4"/>
        <v>0.6</v>
      </c>
      <c r="L45" s="120" t="str">
        <f t="shared" si="6"/>
        <v>F</v>
      </c>
      <c r="M45" s="121">
        <f t="shared" si="1"/>
        <v>0</v>
      </c>
      <c r="N45" s="122" t="str">
        <f t="shared" si="2"/>
        <v>KÉM</v>
      </c>
      <c r="O45" s="123" t="str">
        <f t="shared" si="5"/>
        <v>KHÔNG ĐẠT</v>
      </c>
    </row>
    <row r="46" spans="1:15" ht="18" customHeight="1">
      <c r="A46" s="9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99">
        <v>0</v>
      </c>
      <c r="G46" s="99">
        <v>6</v>
      </c>
      <c r="H46" s="126">
        <v>6</v>
      </c>
      <c r="I46" s="21">
        <f t="shared" si="3"/>
        <v>6</v>
      </c>
      <c r="J46" s="21">
        <v>4</v>
      </c>
      <c r="K46" s="24">
        <f t="shared" si="4"/>
        <v>4.4</v>
      </c>
      <c r="L46" s="18" t="str">
        <f t="shared" si="6"/>
        <v>D</v>
      </c>
      <c r="M46" s="19">
        <f t="shared" si="1"/>
        <v>1</v>
      </c>
      <c r="N46" s="8" t="str">
        <f t="shared" si="2"/>
        <v>TB YẾU</v>
      </c>
      <c r="O46" s="2" t="str">
        <f t="shared" si="5"/>
        <v>ĐẠT</v>
      </c>
    </row>
    <row r="47" spans="1:15" ht="18" customHeight="1">
      <c r="A47" s="9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99">
        <v>10</v>
      </c>
      <c r="G47" s="99">
        <v>8</v>
      </c>
      <c r="H47" s="128">
        <v>8</v>
      </c>
      <c r="I47" s="21">
        <f t="shared" si="3"/>
        <v>8</v>
      </c>
      <c r="J47" s="21">
        <v>2</v>
      </c>
      <c r="K47" s="24">
        <f t="shared" si="4"/>
        <v>5.2</v>
      </c>
      <c r="L47" s="18" t="str">
        <f t="shared" si="6"/>
        <v>D</v>
      </c>
      <c r="M47" s="19">
        <f>IF(L47="A",4,IF(L47="B",3,IF(L47="C",2,IF(L47="D",1,0))))</f>
        <v>1</v>
      </c>
      <c r="N47" s="8" t="str">
        <f t="shared" si="2"/>
        <v>TB YẾU</v>
      </c>
      <c r="O47" s="2" t="str">
        <f>IF(OR(K47&lt;4,J47&lt;=2),"KHÔNG ĐẠT","ĐẠT")</f>
        <v>KHÔNG ĐẠT</v>
      </c>
    </row>
    <row r="48" spans="1:16" s="154" customFormat="1" ht="18" customHeight="1">
      <c r="A48" s="140">
        <v>39</v>
      </c>
      <c r="B48" s="141" t="s">
        <v>159</v>
      </c>
      <c r="C48" s="142" t="s">
        <v>160</v>
      </c>
      <c r="D48" s="143" t="s">
        <v>24</v>
      </c>
      <c r="E48" s="144" t="s">
        <v>161</v>
      </c>
      <c r="F48" s="156">
        <v>10</v>
      </c>
      <c r="G48" s="156">
        <v>8</v>
      </c>
      <c r="H48" s="157">
        <v>8</v>
      </c>
      <c r="I48" s="148">
        <f t="shared" si="3"/>
        <v>8</v>
      </c>
      <c r="J48" s="148">
        <v>5.5</v>
      </c>
      <c r="K48" s="155">
        <f t="shared" si="4"/>
        <v>7</v>
      </c>
      <c r="L48" s="150" t="str">
        <f t="shared" si="6"/>
        <v>B</v>
      </c>
      <c r="M48" s="151">
        <f>IF(L48="A",4,IF(L48="B",3,IF(L48="C",2,IF(L48="D",1,0))))</f>
        <v>3</v>
      </c>
      <c r="N48" s="152" t="str">
        <f t="shared" si="2"/>
        <v>KHÁ</v>
      </c>
      <c r="O48" s="153" t="str">
        <f>IF(OR(K48&lt;4,J48&lt;=2),"KHÔNG ĐẠT","ĐẠT")</f>
        <v>ĐẠT</v>
      </c>
      <c r="P48" s="154" t="s">
        <v>231</v>
      </c>
    </row>
    <row r="49" spans="1:6" ht="10.5" customHeight="1">
      <c r="A49" s="22"/>
      <c r="F49" s="1"/>
    </row>
    <row r="50" spans="2:5" ht="15.75">
      <c r="B50" s="189" t="s">
        <v>173</v>
      </c>
      <c r="C50" s="189"/>
      <c r="D50" s="189"/>
      <c r="E50" s="189"/>
    </row>
    <row r="51" spans="2:15" ht="15.75">
      <c r="B51" s="182" t="s">
        <v>168</v>
      </c>
      <c r="C51" s="182"/>
      <c r="D51" s="182"/>
      <c r="E51" s="182" t="s">
        <v>37</v>
      </c>
      <c r="F51" s="182"/>
      <c r="G51" s="182"/>
      <c r="H51" s="182"/>
      <c r="I51" s="180" t="s">
        <v>38</v>
      </c>
      <c r="J51" s="180"/>
      <c r="K51" s="180"/>
      <c r="L51" s="27"/>
      <c r="M51" s="180" t="s">
        <v>169</v>
      </c>
      <c r="N51" s="180"/>
      <c r="O51" s="180"/>
    </row>
    <row r="52" spans="2:13" ht="15.75"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1"/>
      <c r="M52" s="11"/>
    </row>
    <row r="53" spans="2:13" ht="15.75"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1"/>
      <c r="M53" s="11"/>
    </row>
    <row r="54" spans="2:13" ht="15.75"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1"/>
      <c r="M54" s="11"/>
    </row>
    <row r="55" spans="2:15" ht="15.75">
      <c r="B55" s="182" t="s">
        <v>167</v>
      </c>
      <c r="C55" s="182"/>
      <c r="D55" s="182"/>
      <c r="E55" s="182" t="s">
        <v>171</v>
      </c>
      <c r="F55" s="182"/>
      <c r="G55" s="182"/>
      <c r="H55" s="182"/>
      <c r="I55" s="182" t="s">
        <v>170</v>
      </c>
      <c r="J55" s="182"/>
      <c r="K55" s="182"/>
      <c r="L55" s="27"/>
      <c r="M55" s="180" t="s">
        <v>172</v>
      </c>
      <c r="N55" s="180"/>
      <c r="O55" s="180"/>
    </row>
    <row r="56" spans="2:13" ht="15.75"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1"/>
      <c r="M56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55:D55"/>
    <mergeCell ref="E55:H55"/>
    <mergeCell ref="I55:K55"/>
    <mergeCell ref="M55:O55"/>
    <mergeCell ref="N8:O9"/>
    <mergeCell ref="B50:E50"/>
    <mergeCell ref="B51:D51"/>
    <mergeCell ref="E51:H51"/>
    <mergeCell ref="I51:K51"/>
    <mergeCell ref="M51:O51"/>
  </mergeCells>
  <printOptions/>
  <pageMargins left="0.75" right="0.2" top="0.36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2">
      <selection activeCell="J49" sqref="J49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28125" style="1" customWidth="1"/>
    <col min="8" max="8" width="7.0039062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1.00390625" style="1" customWidth="1"/>
    <col min="15" max="15" width="12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184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189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190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49">
        <v>9</v>
      </c>
      <c r="G10" s="49">
        <v>9</v>
      </c>
      <c r="H10" s="20"/>
      <c r="I10" s="21">
        <f>G10</f>
        <v>9</v>
      </c>
      <c r="J10" s="21">
        <v>6</v>
      </c>
      <c r="K10" s="25">
        <f>ROUND((J10*7+I10*2+F10)/10,1)</f>
        <v>6.9</v>
      </c>
      <c r="L10" s="18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C</v>
      </c>
      <c r="M10" s="19">
        <f aca="true" t="shared" si="1" ref="M10:M46">IF(L10="A",4,IF(L10="B",3,IF(L10="C",2,IF(L10="D",1,0))))</f>
        <v>2</v>
      </c>
      <c r="N10" s="8" t="str">
        <f aca="true" t="shared" si="2" ref="N10:N48"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49">
        <v>8</v>
      </c>
      <c r="G11" s="49">
        <v>9</v>
      </c>
      <c r="H11" s="20"/>
      <c r="I11" s="21">
        <f aca="true" t="shared" si="3" ref="I11:I48">G11</f>
        <v>9</v>
      </c>
      <c r="J11" s="21">
        <v>8</v>
      </c>
      <c r="K11" s="25">
        <f aca="true" t="shared" si="4" ref="K11:K48">ROUND((J11*7+I11*2+F11)/10,1)</f>
        <v>8.2</v>
      </c>
      <c r="L11" s="18" t="str">
        <f t="shared" si="0"/>
        <v>B</v>
      </c>
      <c r="M11" s="19">
        <f t="shared" si="1"/>
        <v>3</v>
      </c>
      <c r="N11" s="8" t="str">
        <f t="shared" si="2"/>
        <v>KHÁ</v>
      </c>
      <c r="O11" s="2" t="str">
        <f aca="true" t="shared" si="5" ref="O11:O46">IF(OR(K11&lt;4,J11&lt;=2),"KHÔNG ĐẠT","ĐẠT")</f>
        <v>ĐẠT</v>
      </c>
    </row>
    <row r="12" spans="1:15" s="3" customFormat="1" ht="18" customHeight="1">
      <c r="A12" s="9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49">
        <v>9</v>
      </c>
      <c r="G12" s="49">
        <v>9</v>
      </c>
      <c r="H12" s="20"/>
      <c r="I12" s="21">
        <f t="shared" si="3"/>
        <v>9</v>
      </c>
      <c r="J12" s="21">
        <v>7</v>
      </c>
      <c r="K12" s="25">
        <f t="shared" si="4"/>
        <v>7.6</v>
      </c>
      <c r="L12" s="18" t="str">
        <f t="shared" si="0"/>
        <v>B</v>
      </c>
      <c r="M12" s="19">
        <f t="shared" si="1"/>
        <v>3</v>
      </c>
      <c r="N12" s="8" t="str">
        <f t="shared" si="2"/>
        <v>KHÁ</v>
      </c>
      <c r="O12" s="2" t="str">
        <f t="shared" si="5"/>
        <v>ĐẠT</v>
      </c>
    </row>
    <row r="13" spans="1:15" s="3" customFormat="1" ht="18" customHeight="1">
      <c r="A13" s="9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49">
        <v>9</v>
      </c>
      <c r="G13" s="49">
        <v>9</v>
      </c>
      <c r="H13" s="20"/>
      <c r="I13" s="21">
        <f t="shared" si="3"/>
        <v>9</v>
      </c>
      <c r="J13" s="21">
        <v>10</v>
      </c>
      <c r="K13" s="25">
        <f t="shared" si="4"/>
        <v>9.7</v>
      </c>
      <c r="L13" s="18" t="str">
        <f t="shared" si="0"/>
        <v>A</v>
      </c>
      <c r="M13" s="19">
        <f t="shared" si="1"/>
        <v>4</v>
      </c>
      <c r="N13" s="8" t="str">
        <f t="shared" si="2"/>
        <v>GIỎI</v>
      </c>
      <c r="O13" s="2" t="str">
        <f t="shared" si="5"/>
        <v>ĐẠT</v>
      </c>
    </row>
    <row r="14" spans="1:15" s="3" customFormat="1" ht="18" customHeight="1">
      <c r="A14" s="9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49">
        <v>6</v>
      </c>
      <c r="G14" s="49">
        <v>5</v>
      </c>
      <c r="H14" s="20"/>
      <c r="I14" s="21">
        <f t="shared" si="3"/>
        <v>5</v>
      </c>
      <c r="J14" s="21">
        <v>9</v>
      </c>
      <c r="K14" s="25">
        <f t="shared" si="4"/>
        <v>7.9</v>
      </c>
      <c r="L14" s="18" t="str">
        <f t="shared" si="0"/>
        <v>B</v>
      </c>
      <c r="M14" s="19">
        <f t="shared" si="1"/>
        <v>3</v>
      </c>
      <c r="N14" s="8" t="str">
        <f t="shared" si="2"/>
        <v>KHÁ</v>
      </c>
      <c r="O14" s="2" t="str">
        <f t="shared" si="5"/>
        <v>ĐẠT</v>
      </c>
    </row>
    <row r="15" spans="1:15" s="3" customFormat="1" ht="18" customHeight="1">
      <c r="A15" s="9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49">
        <v>8</v>
      </c>
      <c r="G15" s="49">
        <v>9</v>
      </c>
      <c r="H15" s="20"/>
      <c r="I15" s="21">
        <f t="shared" si="3"/>
        <v>9</v>
      </c>
      <c r="J15" s="21">
        <v>7</v>
      </c>
      <c r="K15" s="25">
        <f t="shared" si="4"/>
        <v>7.5</v>
      </c>
      <c r="L15" s="18" t="str">
        <f t="shared" si="0"/>
        <v>B</v>
      </c>
      <c r="M15" s="19">
        <f t="shared" si="1"/>
        <v>3</v>
      </c>
      <c r="N15" s="8" t="str">
        <f t="shared" si="2"/>
        <v>KHÁ</v>
      </c>
      <c r="O15" s="2" t="str">
        <f t="shared" si="5"/>
        <v>ĐẠT</v>
      </c>
    </row>
    <row r="16" spans="1:15" s="3" customFormat="1" ht="18" customHeight="1">
      <c r="A16" s="9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49">
        <v>9</v>
      </c>
      <c r="G16" s="49">
        <v>8</v>
      </c>
      <c r="H16" s="20"/>
      <c r="I16" s="21">
        <f t="shared" si="3"/>
        <v>8</v>
      </c>
      <c r="J16" s="21">
        <v>7</v>
      </c>
      <c r="K16" s="25">
        <f t="shared" si="4"/>
        <v>7.4</v>
      </c>
      <c r="L16" s="18" t="str">
        <f>IF(K16&gt;=8.5,"A",IF(K16&gt;=7,"B",IF(K16&gt;=5.5,"C",IF(K16&gt;=4,"D",IF(AND(K16&lt;4,K16&gt;=0),"F",IF(AND(F16="",I16="",J16=""),"I",IF(OR(F16&lt;&gt;"",I16&lt;&gt;"",J16&lt;&gt;""),"X","R")))))))</f>
        <v>B</v>
      </c>
      <c r="M16" s="19">
        <f t="shared" si="1"/>
        <v>3</v>
      </c>
      <c r="N16" s="8" t="str">
        <f t="shared" si="2"/>
        <v>KHÁ</v>
      </c>
      <c r="O16" s="2" t="str">
        <f t="shared" si="5"/>
        <v>ĐẠT</v>
      </c>
    </row>
    <row r="17" spans="1:15" s="3" customFormat="1" ht="18" customHeight="1">
      <c r="A17" s="9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49">
        <v>9</v>
      </c>
      <c r="G17" s="49">
        <v>9</v>
      </c>
      <c r="H17" s="20"/>
      <c r="I17" s="21">
        <f t="shared" si="3"/>
        <v>9</v>
      </c>
      <c r="J17" s="21">
        <v>8</v>
      </c>
      <c r="K17" s="25">
        <f t="shared" si="4"/>
        <v>8.3</v>
      </c>
      <c r="L17" s="18" t="str">
        <f t="shared" si="0"/>
        <v>B</v>
      </c>
      <c r="M17" s="19">
        <f t="shared" si="1"/>
        <v>3</v>
      </c>
      <c r="N17" s="8" t="str">
        <f t="shared" si="2"/>
        <v>KHÁ</v>
      </c>
      <c r="O17" s="2" t="str">
        <f t="shared" si="5"/>
        <v>ĐẠT</v>
      </c>
    </row>
    <row r="18" spans="1:15" s="3" customFormat="1" ht="18" customHeight="1">
      <c r="A18" s="9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49">
        <v>9</v>
      </c>
      <c r="G18" s="49">
        <v>9</v>
      </c>
      <c r="H18" s="20"/>
      <c r="I18" s="21">
        <f t="shared" si="3"/>
        <v>9</v>
      </c>
      <c r="J18" s="21">
        <v>9</v>
      </c>
      <c r="K18" s="25">
        <f t="shared" si="4"/>
        <v>9</v>
      </c>
      <c r="L18" s="18" t="str">
        <f t="shared" si="0"/>
        <v>A</v>
      </c>
      <c r="M18" s="19">
        <f t="shared" si="1"/>
        <v>4</v>
      </c>
      <c r="N18" s="8" t="str">
        <f t="shared" si="2"/>
        <v>GIỎI</v>
      </c>
      <c r="O18" s="2" t="str">
        <f t="shared" si="5"/>
        <v>ĐẠT</v>
      </c>
    </row>
    <row r="19" spans="1:15" s="3" customFormat="1" ht="18" customHeight="1">
      <c r="A19" s="9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49">
        <v>9</v>
      </c>
      <c r="G19" s="49">
        <v>9</v>
      </c>
      <c r="H19" s="20"/>
      <c r="I19" s="21">
        <f t="shared" si="3"/>
        <v>9</v>
      </c>
      <c r="J19" s="21">
        <v>6</v>
      </c>
      <c r="K19" s="25">
        <f t="shared" si="4"/>
        <v>6.9</v>
      </c>
      <c r="L19" s="18" t="str">
        <f t="shared" si="0"/>
        <v>C</v>
      </c>
      <c r="M19" s="19">
        <f t="shared" si="1"/>
        <v>2</v>
      </c>
      <c r="N19" s="8" t="str">
        <f t="shared" si="2"/>
        <v>TB</v>
      </c>
      <c r="O19" s="2" t="str">
        <f t="shared" si="5"/>
        <v>ĐẠT</v>
      </c>
    </row>
    <row r="20" spans="1:15" s="3" customFormat="1" ht="18" customHeight="1">
      <c r="A20" s="9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49">
        <v>6</v>
      </c>
      <c r="G20" s="49">
        <v>5</v>
      </c>
      <c r="H20" s="20"/>
      <c r="I20" s="21">
        <f t="shared" si="3"/>
        <v>5</v>
      </c>
      <c r="J20" s="21">
        <v>6</v>
      </c>
      <c r="K20" s="25">
        <f t="shared" si="4"/>
        <v>5.8</v>
      </c>
      <c r="L20" s="18" t="str">
        <f t="shared" si="0"/>
        <v>C</v>
      </c>
      <c r="M20" s="19">
        <f t="shared" si="1"/>
        <v>2</v>
      </c>
      <c r="N20" s="8" t="str">
        <f t="shared" si="2"/>
        <v>TB</v>
      </c>
      <c r="O20" s="2" t="str">
        <f t="shared" si="5"/>
        <v>ĐẠT</v>
      </c>
    </row>
    <row r="21" spans="1:15" s="3" customFormat="1" ht="18" customHeight="1">
      <c r="A21" s="9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49">
        <v>8</v>
      </c>
      <c r="G21" s="49">
        <v>9</v>
      </c>
      <c r="H21" s="20"/>
      <c r="I21" s="21">
        <f t="shared" si="3"/>
        <v>9</v>
      </c>
      <c r="J21" s="21">
        <v>6</v>
      </c>
      <c r="K21" s="25">
        <f t="shared" si="4"/>
        <v>6.8</v>
      </c>
      <c r="L21" s="18" t="str">
        <f t="shared" si="0"/>
        <v>C</v>
      </c>
      <c r="M21" s="19">
        <f t="shared" si="1"/>
        <v>2</v>
      </c>
      <c r="N21" s="8" t="str">
        <f t="shared" si="2"/>
        <v>TB</v>
      </c>
      <c r="O21" s="2" t="str">
        <f t="shared" si="5"/>
        <v>ĐẠT</v>
      </c>
    </row>
    <row r="22" spans="1:15" s="3" customFormat="1" ht="18" customHeight="1">
      <c r="A22" s="9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49">
        <v>7</v>
      </c>
      <c r="G22" s="49">
        <v>6</v>
      </c>
      <c r="H22" s="20"/>
      <c r="I22" s="21">
        <f t="shared" si="3"/>
        <v>6</v>
      </c>
      <c r="J22" s="21">
        <v>8</v>
      </c>
      <c r="K22" s="25">
        <f t="shared" si="4"/>
        <v>7.5</v>
      </c>
      <c r="L22" s="18" t="str">
        <f t="shared" si="0"/>
        <v>B</v>
      </c>
      <c r="M22" s="19">
        <f t="shared" si="1"/>
        <v>3</v>
      </c>
      <c r="N22" s="8" t="str">
        <f t="shared" si="2"/>
        <v>KHÁ</v>
      </c>
      <c r="O22" s="2" t="str">
        <f t="shared" si="5"/>
        <v>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49">
        <v>9</v>
      </c>
      <c r="G23" s="49">
        <v>9</v>
      </c>
      <c r="H23" s="20"/>
      <c r="I23" s="21">
        <f t="shared" si="3"/>
        <v>9</v>
      </c>
      <c r="J23" s="21">
        <v>6</v>
      </c>
      <c r="K23" s="25">
        <f t="shared" si="4"/>
        <v>6.9</v>
      </c>
      <c r="L23" s="18" t="str">
        <f t="shared" si="0"/>
        <v>C</v>
      </c>
      <c r="M23" s="19">
        <f t="shared" si="1"/>
        <v>2</v>
      </c>
      <c r="N23" s="8" t="str">
        <f t="shared" si="2"/>
        <v>TB</v>
      </c>
      <c r="O23" s="2" t="str">
        <f t="shared" si="5"/>
        <v>ĐẠT</v>
      </c>
    </row>
    <row r="24" spans="1:15" s="3" customFormat="1" ht="18" customHeight="1">
      <c r="A24" s="9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49">
        <v>9</v>
      </c>
      <c r="G24" s="49">
        <v>9</v>
      </c>
      <c r="H24" s="20"/>
      <c r="I24" s="21">
        <f t="shared" si="3"/>
        <v>9</v>
      </c>
      <c r="J24" s="21">
        <v>6</v>
      </c>
      <c r="K24" s="25">
        <f t="shared" si="4"/>
        <v>6.9</v>
      </c>
      <c r="L24" s="18" t="str">
        <f t="shared" si="0"/>
        <v>C</v>
      </c>
      <c r="M24" s="19">
        <f t="shared" si="1"/>
        <v>2</v>
      </c>
      <c r="N24" s="8" t="str">
        <f t="shared" si="2"/>
        <v>TB</v>
      </c>
      <c r="O24" s="2" t="str">
        <f t="shared" si="5"/>
        <v>ĐẠT</v>
      </c>
    </row>
    <row r="25" spans="1:15" s="3" customFormat="1" ht="18" customHeight="1">
      <c r="A25" s="9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49">
        <v>8</v>
      </c>
      <c r="G25" s="49">
        <v>9</v>
      </c>
      <c r="H25" s="20"/>
      <c r="I25" s="21">
        <f t="shared" si="3"/>
        <v>9</v>
      </c>
      <c r="J25" s="21">
        <v>7</v>
      </c>
      <c r="K25" s="25">
        <f t="shared" si="4"/>
        <v>7.5</v>
      </c>
      <c r="L25" s="18" t="str">
        <f t="shared" si="0"/>
        <v>B</v>
      </c>
      <c r="M25" s="19">
        <f t="shared" si="1"/>
        <v>3</v>
      </c>
      <c r="N25" s="8" t="str">
        <f t="shared" si="2"/>
        <v>KHÁ</v>
      </c>
      <c r="O25" s="2" t="str">
        <f t="shared" si="5"/>
        <v>ĐẠT</v>
      </c>
    </row>
    <row r="26" spans="1:15" s="3" customFormat="1" ht="18" customHeight="1">
      <c r="A26" s="9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49">
        <v>6</v>
      </c>
      <c r="G26" s="49">
        <v>5</v>
      </c>
      <c r="H26" s="20"/>
      <c r="I26" s="21">
        <f t="shared" si="3"/>
        <v>5</v>
      </c>
      <c r="J26" s="21">
        <v>8</v>
      </c>
      <c r="K26" s="25">
        <f t="shared" si="4"/>
        <v>7.2</v>
      </c>
      <c r="L26" s="18" t="str">
        <f t="shared" si="0"/>
        <v>B</v>
      </c>
      <c r="M26" s="19">
        <f t="shared" si="1"/>
        <v>3</v>
      </c>
      <c r="N26" s="8" t="str">
        <f t="shared" si="2"/>
        <v>KHÁ</v>
      </c>
      <c r="O26" s="2" t="str">
        <f t="shared" si="5"/>
        <v>ĐẠT</v>
      </c>
    </row>
    <row r="27" spans="1:15" s="3" customFormat="1" ht="18" customHeight="1">
      <c r="A27" s="9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49">
        <v>9</v>
      </c>
      <c r="G27" s="49">
        <v>9</v>
      </c>
      <c r="H27" s="20"/>
      <c r="I27" s="21">
        <f t="shared" si="3"/>
        <v>9</v>
      </c>
      <c r="J27" s="21">
        <v>8</v>
      </c>
      <c r="K27" s="25">
        <f t="shared" si="4"/>
        <v>8.3</v>
      </c>
      <c r="L27" s="18" t="str">
        <f t="shared" si="0"/>
        <v>B</v>
      </c>
      <c r="M27" s="19">
        <f t="shared" si="1"/>
        <v>3</v>
      </c>
      <c r="N27" s="8" t="str">
        <f t="shared" si="2"/>
        <v>KHÁ</v>
      </c>
      <c r="O27" s="2" t="str">
        <f t="shared" si="5"/>
        <v>ĐẠT</v>
      </c>
    </row>
    <row r="28" spans="1:15" s="3" customFormat="1" ht="18" customHeight="1">
      <c r="A28" s="9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49">
        <v>8</v>
      </c>
      <c r="G28" s="49">
        <v>7</v>
      </c>
      <c r="H28" s="20"/>
      <c r="I28" s="21">
        <f t="shared" si="3"/>
        <v>7</v>
      </c>
      <c r="J28" s="21">
        <v>7</v>
      </c>
      <c r="K28" s="25">
        <f t="shared" si="4"/>
        <v>7.1</v>
      </c>
      <c r="L28" s="18" t="str">
        <f t="shared" si="0"/>
        <v>B</v>
      </c>
      <c r="M28" s="19">
        <f t="shared" si="1"/>
        <v>3</v>
      </c>
      <c r="N28" s="8" t="str">
        <f t="shared" si="2"/>
        <v>KHÁ</v>
      </c>
      <c r="O28" s="2" t="str">
        <f t="shared" si="5"/>
        <v>ĐẠT</v>
      </c>
    </row>
    <row r="29" spans="1:15" s="3" customFormat="1" ht="18" customHeight="1">
      <c r="A29" s="9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49">
        <v>9</v>
      </c>
      <c r="G29" s="49">
        <v>9</v>
      </c>
      <c r="H29" s="20"/>
      <c r="I29" s="21">
        <f t="shared" si="3"/>
        <v>9</v>
      </c>
      <c r="J29" s="21">
        <v>8</v>
      </c>
      <c r="K29" s="25">
        <f t="shared" si="4"/>
        <v>8.3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1"/>
        <v>3</v>
      </c>
      <c r="N29" s="8" t="str">
        <f t="shared" si="2"/>
        <v>KHÁ</v>
      </c>
      <c r="O29" s="2" t="str">
        <f t="shared" si="5"/>
        <v>ĐẠT</v>
      </c>
    </row>
    <row r="30" spans="1:15" s="3" customFormat="1" ht="18" customHeight="1">
      <c r="A30" s="9">
        <v>21</v>
      </c>
      <c r="B30" s="14" t="s">
        <v>105</v>
      </c>
      <c r="C30" s="15" t="s">
        <v>106</v>
      </c>
      <c r="D30" s="16" t="s">
        <v>101</v>
      </c>
      <c r="E30" s="17" t="s">
        <v>107</v>
      </c>
      <c r="F30" s="49">
        <v>0</v>
      </c>
      <c r="G30" s="49">
        <v>0</v>
      </c>
      <c r="H30" s="20"/>
      <c r="I30" s="21">
        <f t="shared" si="3"/>
        <v>0</v>
      </c>
      <c r="J30" s="21">
        <v>0</v>
      </c>
      <c r="K30" s="25">
        <f t="shared" si="4"/>
        <v>0</v>
      </c>
      <c r="L30" s="18" t="str">
        <f aca="true" t="shared" si="6" ref="L30:L46">IF(K30&gt;=8.5,"A",IF(K30&gt;=7,"B",IF(K30&gt;=5.5,"C",IF(K30&gt;=4,"D",IF(AND(K30&lt;4,K30&gt;=0),"F",IF(AND(F29="",I30="",J30=""),"I",IF(OR(F29&lt;&gt;"",I30&lt;&gt;"",J30&lt;&gt;""),"X","R")))))))</f>
        <v>F</v>
      </c>
      <c r="M30" s="19">
        <f t="shared" si="1"/>
        <v>0</v>
      </c>
      <c r="N30" s="8" t="str">
        <f t="shared" si="2"/>
        <v>KÉM</v>
      </c>
      <c r="O30" s="2" t="str">
        <f>IF(OR(K30&lt;4,J30&lt;=2),"KHÔNG ĐẠT","ĐẠT")</f>
        <v>KHÔNG ĐẠT</v>
      </c>
    </row>
    <row r="31" spans="1:15" s="3" customFormat="1" ht="18" customHeight="1">
      <c r="A31" s="9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49">
        <v>9</v>
      </c>
      <c r="G31" s="49">
        <v>9</v>
      </c>
      <c r="H31" s="20"/>
      <c r="I31" s="21">
        <f t="shared" si="3"/>
        <v>9</v>
      </c>
      <c r="J31" s="21">
        <v>8</v>
      </c>
      <c r="K31" s="25">
        <f t="shared" si="4"/>
        <v>8.3</v>
      </c>
      <c r="L31" s="18" t="str">
        <f t="shared" si="6"/>
        <v>B</v>
      </c>
      <c r="M31" s="19">
        <f t="shared" si="1"/>
        <v>3</v>
      </c>
      <c r="N31" s="8" t="str">
        <f t="shared" si="2"/>
        <v>KHÁ</v>
      </c>
      <c r="O31" s="2" t="str">
        <f t="shared" si="5"/>
        <v>ĐẠT</v>
      </c>
    </row>
    <row r="32" spans="1:15" s="3" customFormat="1" ht="18" customHeight="1">
      <c r="A32" s="9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49">
        <v>7</v>
      </c>
      <c r="G32" s="49">
        <v>6</v>
      </c>
      <c r="H32" s="20"/>
      <c r="I32" s="21">
        <f t="shared" si="3"/>
        <v>6</v>
      </c>
      <c r="J32" s="21">
        <v>6</v>
      </c>
      <c r="K32" s="25">
        <f t="shared" si="4"/>
        <v>6.1</v>
      </c>
      <c r="L32" s="18" t="str">
        <f t="shared" si="6"/>
        <v>C</v>
      </c>
      <c r="M32" s="19">
        <f t="shared" si="1"/>
        <v>2</v>
      </c>
      <c r="N32" s="8" t="str">
        <f t="shared" si="2"/>
        <v>TB</v>
      </c>
      <c r="O32" s="2" t="str">
        <f t="shared" si="5"/>
        <v>ĐẠT</v>
      </c>
    </row>
    <row r="33" spans="1:15" s="3" customFormat="1" ht="18" customHeight="1">
      <c r="A33" s="9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49">
        <v>8</v>
      </c>
      <c r="G33" s="49">
        <v>8</v>
      </c>
      <c r="H33" s="20"/>
      <c r="I33" s="21">
        <f t="shared" si="3"/>
        <v>8</v>
      </c>
      <c r="J33" s="21">
        <v>5</v>
      </c>
      <c r="K33" s="25">
        <f t="shared" si="4"/>
        <v>5.9</v>
      </c>
      <c r="L33" s="18" t="str">
        <f t="shared" si="6"/>
        <v>C</v>
      </c>
      <c r="M33" s="19">
        <f t="shared" si="1"/>
        <v>2</v>
      </c>
      <c r="N33" s="8" t="str">
        <f t="shared" si="2"/>
        <v>TB</v>
      </c>
      <c r="O33" s="2" t="str">
        <f t="shared" si="5"/>
        <v>ĐẠT</v>
      </c>
    </row>
    <row r="34" spans="1:15" ht="18" customHeight="1">
      <c r="A34" s="9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49">
        <v>9</v>
      </c>
      <c r="G34" s="49">
        <v>9</v>
      </c>
      <c r="H34" s="20"/>
      <c r="I34" s="21">
        <f t="shared" si="3"/>
        <v>9</v>
      </c>
      <c r="J34" s="21">
        <v>8</v>
      </c>
      <c r="K34" s="25">
        <f t="shared" si="4"/>
        <v>8.3</v>
      </c>
      <c r="L34" s="18" t="str">
        <f t="shared" si="6"/>
        <v>B</v>
      </c>
      <c r="M34" s="19">
        <f t="shared" si="1"/>
        <v>3</v>
      </c>
      <c r="N34" s="8" t="str">
        <f t="shared" si="2"/>
        <v>KHÁ</v>
      </c>
      <c r="O34" s="2" t="str">
        <f t="shared" si="5"/>
        <v>ĐẠT</v>
      </c>
    </row>
    <row r="35" spans="1:15" ht="18" customHeight="1">
      <c r="A35" s="9">
        <v>26</v>
      </c>
      <c r="B35" s="14" t="s">
        <v>122</v>
      </c>
      <c r="C35" s="15" t="s">
        <v>30</v>
      </c>
      <c r="D35" s="16" t="s">
        <v>123</v>
      </c>
      <c r="E35" s="17" t="s">
        <v>124</v>
      </c>
      <c r="F35" s="49">
        <v>9</v>
      </c>
      <c r="G35" s="49">
        <v>9</v>
      </c>
      <c r="H35" s="20"/>
      <c r="I35" s="21">
        <f t="shared" si="3"/>
        <v>9</v>
      </c>
      <c r="J35" s="21">
        <v>7</v>
      </c>
      <c r="K35" s="25">
        <f t="shared" si="4"/>
        <v>7.6</v>
      </c>
      <c r="L35" s="18" t="str">
        <f t="shared" si="6"/>
        <v>B</v>
      </c>
      <c r="M35" s="19">
        <f t="shared" si="1"/>
        <v>3</v>
      </c>
      <c r="N35" s="8" t="str">
        <f t="shared" si="2"/>
        <v>KHÁ</v>
      </c>
      <c r="O35" s="2" t="str">
        <f t="shared" si="5"/>
        <v>ĐẠT</v>
      </c>
    </row>
    <row r="36" spans="1:15" ht="18" customHeight="1">
      <c r="A36" s="9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49">
        <v>9</v>
      </c>
      <c r="G36" s="49">
        <v>9</v>
      </c>
      <c r="H36" s="20"/>
      <c r="I36" s="21">
        <f t="shared" si="3"/>
        <v>9</v>
      </c>
      <c r="J36" s="21">
        <v>8</v>
      </c>
      <c r="K36" s="25">
        <f t="shared" si="4"/>
        <v>8.3</v>
      </c>
      <c r="L36" s="18" t="str">
        <f t="shared" si="6"/>
        <v>B</v>
      </c>
      <c r="M36" s="19">
        <f t="shared" si="1"/>
        <v>3</v>
      </c>
      <c r="N36" s="8" t="str">
        <f t="shared" si="2"/>
        <v>KHÁ</v>
      </c>
      <c r="O36" s="2" t="str">
        <f t="shared" si="5"/>
        <v>ĐẠT</v>
      </c>
    </row>
    <row r="37" spans="1:15" ht="18" customHeight="1">
      <c r="A37" s="9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49">
        <v>9</v>
      </c>
      <c r="G37" s="49">
        <v>9</v>
      </c>
      <c r="H37" s="20"/>
      <c r="I37" s="21">
        <f t="shared" si="3"/>
        <v>9</v>
      </c>
      <c r="J37" s="21">
        <v>8</v>
      </c>
      <c r="K37" s="25">
        <f t="shared" si="4"/>
        <v>8.3</v>
      </c>
      <c r="L37" s="18" t="str">
        <f t="shared" si="6"/>
        <v>B</v>
      </c>
      <c r="M37" s="19">
        <f t="shared" si="1"/>
        <v>3</v>
      </c>
      <c r="N37" s="8" t="str">
        <f t="shared" si="2"/>
        <v>KHÁ</v>
      </c>
      <c r="O37" s="2" t="str">
        <f t="shared" si="5"/>
        <v>ĐẠT</v>
      </c>
    </row>
    <row r="38" spans="1:15" ht="18" customHeight="1">
      <c r="A38" s="9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49">
        <v>9</v>
      </c>
      <c r="G38" s="49">
        <v>8</v>
      </c>
      <c r="H38" s="20"/>
      <c r="I38" s="21">
        <f t="shared" si="3"/>
        <v>8</v>
      </c>
      <c r="J38" s="21">
        <v>9</v>
      </c>
      <c r="K38" s="25">
        <f t="shared" si="4"/>
        <v>8.8</v>
      </c>
      <c r="L38" s="18" t="str">
        <f t="shared" si="6"/>
        <v>A</v>
      </c>
      <c r="M38" s="19">
        <f t="shared" si="1"/>
        <v>4</v>
      </c>
      <c r="N38" s="8" t="str">
        <f t="shared" si="2"/>
        <v>GIỎI</v>
      </c>
      <c r="O38" s="2" t="str">
        <f t="shared" si="5"/>
        <v>ĐẠT</v>
      </c>
    </row>
    <row r="39" spans="1:15" ht="18" customHeight="1">
      <c r="A39" s="9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52">
        <v>6</v>
      </c>
      <c r="G39" s="52">
        <v>5</v>
      </c>
      <c r="H39" s="20"/>
      <c r="I39" s="21">
        <f t="shared" si="3"/>
        <v>5</v>
      </c>
      <c r="J39" s="21">
        <v>6</v>
      </c>
      <c r="K39" s="25">
        <f t="shared" si="4"/>
        <v>5.8</v>
      </c>
      <c r="L39" s="18" t="str">
        <f t="shared" si="6"/>
        <v>C</v>
      </c>
      <c r="M39" s="19">
        <f t="shared" si="1"/>
        <v>2</v>
      </c>
      <c r="N39" s="8" t="str">
        <f t="shared" si="2"/>
        <v>TB</v>
      </c>
      <c r="O39" s="2" t="str">
        <f t="shared" si="5"/>
        <v>ĐẠT</v>
      </c>
    </row>
    <row r="40" spans="1:15" ht="18" customHeight="1">
      <c r="A40" s="9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49">
        <v>9</v>
      </c>
      <c r="G40" s="49">
        <v>9</v>
      </c>
      <c r="H40" s="20"/>
      <c r="I40" s="21">
        <f t="shared" si="3"/>
        <v>9</v>
      </c>
      <c r="J40" s="21">
        <v>6</v>
      </c>
      <c r="K40" s="25">
        <f t="shared" si="4"/>
        <v>6.9</v>
      </c>
      <c r="L40" s="18" t="str">
        <f t="shared" si="6"/>
        <v>C</v>
      </c>
      <c r="M40" s="19">
        <f t="shared" si="1"/>
        <v>2</v>
      </c>
      <c r="N40" s="8" t="str">
        <f t="shared" si="2"/>
        <v>TB</v>
      </c>
      <c r="O40" s="2" t="str">
        <f t="shared" si="5"/>
        <v>ĐẠT</v>
      </c>
    </row>
    <row r="41" spans="1:15" ht="18" customHeight="1">
      <c r="A41" s="9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52">
        <v>8</v>
      </c>
      <c r="G41" s="52">
        <v>8</v>
      </c>
      <c r="H41" s="20"/>
      <c r="I41" s="21">
        <f t="shared" si="3"/>
        <v>8</v>
      </c>
      <c r="J41" s="21">
        <v>6</v>
      </c>
      <c r="K41" s="25">
        <f t="shared" si="4"/>
        <v>6.6</v>
      </c>
      <c r="L41" s="18" t="str">
        <f t="shared" si="6"/>
        <v>C</v>
      </c>
      <c r="M41" s="19">
        <f t="shared" si="1"/>
        <v>2</v>
      </c>
      <c r="N41" s="8" t="str">
        <f t="shared" si="2"/>
        <v>TB</v>
      </c>
      <c r="O41" s="2" t="str">
        <f t="shared" si="5"/>
        <v>ĐẠT</v>
      </c>
    </row>
    <row r="42" spans="1:15" ht="18" customHeight="1">
      <c r="A42" s="9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52">
        <v>8</v>
      </c>
      <c r="G42" s="52">
        <v>7</v>
      </c>
      <c r="H42" s="20"/>
      <c r="I42" s="21">
        <f t="shared" si="3"/>
        <v>7</v>
      </c>
      <c r="J42" s="21">
        <v>7</v>
      </c>
      <c r="K42" s="25">
        <f t="shared" si="4"/>
        <v>7.1</v>
      </c>
      <c r="L42" s="18" t="str">
        <f t="shared" si="6"/>
        <v>B</v>
      </c>
      <c r="M42" s="19">
        <f t="shared" si="1"/>
        <v>3</v>
      </c>
      <c r="N42" s="8" t="str">
        <f t="shared" si="2"/>
        <v>KHÁ</v>
      </c>
      <c r="O42" s="2" t="str">
        <f t="shared" si="5"/>
        <v>ĐẠT</v>
      </c>
    </row>
    <row r="43" spans="1:15" ht="18" customHeight="1">
      <c r="A43" s="9">
        <v>34</v>
      </c>
      <c r="B43" s="14" t="s">
        <v>143</v>
      </c>
      <c r="C43" s="15" t="s">
        <v>144</v>
      </c>
      <c r="D43" s="16" t="s">
        <v>145</v>
      </c>
      <c r="E43" s="17" t="s">
        <v>146</v>
      </c>
      <c r="F43" s="49">
        <v>9</v>
      </c>
      <c r="G43" s="49">
        <v>8</v>
      </c>
      <c r="H43" s="20"/>
      <c r="I43" s="21">
        <f t="shared" si="3"/>
        <v>8</v>
      </c>
      <c r="J43" s="21">
        <v>8</v>
      </c>
      <c r="K43" s="25">
        <f t="shared" si="4"/>
        <v>8.1</v>
      </c>
      <c r="L43" s="18" t="str">
        <f t="shared" si="6"/>
        <v>B</v>
      </c>
      <c r="M43" s="19">
        <f t="shared" si="1"/>
        <v>3</v>
      </c>
      <c r="N43" s="8" t="str">
        <f t="shared" si="2"/>
        <v>KHÁ</v>
      </c>
      <c r="O43" s="2" t="str">
        <f t="shared" si="5"/>
        <v>ĐẠT</v>
      </c>
    </row>
    <row r="44" spans="1:15" ht="18" customHeight="1">
      <c r="A44" s="9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49">
        <v>9</v>
      </c>
      <c r="G44" s="49">
        <v>9</v>
      </c>
      <c r="H44" s="20"/>
      <c r="I44" s="21">
        <f t="shared" si="3"/>
        <v>9</v>
      </c>
      <c r="J44" s="21">
        <v>9</v>
      </c>
      <c r="K44" s="25">
        <f t="shared" si="4"/>
        <v>9</v>
      </c>
      <c r="L44" s="18" t="str">
        <f t="shared" si="6"/>
        <v>A</v>
      </c>
      <c r="M44" s="19">
        <f t="shared" si="1"/>
        <v>4</v>
      </c>
      <c r="N44" s="8" t="str">
        <f t="shared" si="2"/>
        <v>GIỎI</v>
      </c>
      <c r="O44" s="2" t="str">
        <f>IF(OR(K44&lt;4,J44&lt;=2),"KHÔNG ĐẠT","ĐẠT")</f>
        <v>ĐẠT</v>
      </c>
    </row>
    <row r="45" spans="1:15" ht="18" customHeight="1">
      <c r="A45" s="9">
        <v>36</v>
      </c>
      <c r="B45" s="14" t="s">
        <v>150</v>
      </c>
      <c r="C45" s="15" t="s">
        <v>48</v>
      </c>
      <c r="D45" s="16" t="s">
        <v>151</v>
      </c>
      <c r="E45" s="17" t="s">
        <v>152</v>
      </c>
      <c r="F45" s="49">
        <v>0</v>
      </c>
      <c r="G45" s="49">
        <v>0</v>
      </c>
      <c r="H45" s="20"/>
      <c r="I45" s="21">
        <f t="shared" si="3"/>
        <v>0</v>
      </c>
      <c r="J45" s="21">
        <v>0</v>
      </c>
      <c r="K45" s="25">
        <f t="shared" si="4"/>
        <v>0</v>
      </c>
      <c r="L45" s="18" t="str">
        <f t="shared" si="6"/>
        <v>F</v>
      </c>
      <c r="M45" s="19">
        <f t="shared" si="1"/>
        <v>0</v>
      </c>
      <c r="N45" s="8" t="str">
        <f t="shared" si="2"/>
        <v>KÉM</v>
      </c>
      <c r="O45" s="2" t="str">
        <f t="shared" si="5"/>
        <v>KHÔNG ĐẠT</v>
      </c>
    </row>
    <row r="46" spans="1:15" ht="18" customHeight="1">
      <c r="A46" s="9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49">
        <v>7</v>
      </c>
      <c r="G46" s="49">
        <v>7</v>
      </c>
      <c r="H46" s="20"/>
      <c r="I46" s="21">
        <f t="shared" si="3"/>
        <v>7</v>
      </c>
      <c r="J46" s="21">
        <v>8</v>
      </c>
      <c r="K46" s="25">
        <f t="shared" si="4"/>
        <v>7.7</v>
      </c>
      <c r="L46" s="18" t="str">
        <f t="shared" si="6"/>
        <v>B</v>
      </c>
      <c r="M46" s="19">
        <f t="shared" si="1"/>
        <v>3</v>
      </c>
      <c r="N46" s="8" t="str">
        <f t="shared" si="2"/>
        <v>KHÁ</v>
      </c>
      <c r="O46" s="2" t="str">
        <f t="shared" si="5"/>
        <v>ĐẠT</v>
      </c>
    </row>
    <row r="47" spans="1:15" ht="18" customHeight="1">
      <c r="A47" s="9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49">
        <v>9</v>
      </c>
      <c r="G47" s="49">
        <v>8</v>
      </c>
      <c r="H47" s="20"/>
      <c r="I47" s="21">
        <f t="shared" si="3"/>
        <v>8</v>
      </c>
      <c r="J47" s="21">
        <v>10</v>
      </c>
      <c r="K47" s="25">
        <f t="shared" si="4"/>
        <v>9.5</v>
      </c>
      <c r="L47" s="18" t="str">
        <f>IF(K47&gt;=8.5,"A",IF(K47&gt;=7,"B",IF(K47&gt;=5.5,"C",IF(K47&gt;=4,"D",IF(AND(K47&lt;4,K47&gt;=0),"F",IF(AND(F46="",I47="",J47=""),"I",IF(OR(F46&lt;&gt;"",I47&lt;&gt;"",J47&lt;&gt;""),"X","R")))))))</f>
        <v>A</v>
      </c>
      <c r="M47" s="19">
        <f>IF(L47="A",4,IF(L47="B",3,IF(L47="C",2,IF(L47="D",1,0))))</f>
        <v>4</v>
      </c>
      <c r="N47" s="8" t="str">
        <f t="shared" si="2"/>
        <v>GIỎI</v>
      </c>
      <c r="O47" s="2" t="str">
        <f>IF(OR(K47&lt;4,J47&lt;=2),"KHÔNG ĐẠT","ĐẠT")</f>
        <v>ĐẠT</v>
      </c>
    </row>
    <row r="48" spans="1:15" ht="18" customHeight="1">
      <c r="A48" s="9">
        <v>39</v>
      </c>
      <c r="B48" s="14" t="s">
        <v>159</v>
      </c>
      <c r="C48" s="15" t="s">
        <v>160</v>
      </c>
      <c r="D48" s="16" t="s">
        <v>24</v>
      </c>
      <c r="E48" s="17" t="s">
        <v>161</v>
      </c>
      <c r="F48" s="49">
        <v>9</v>
      </c>
      <c r="G48" s="49">
        <v>8</v>
      </c>
      <c r="H48" s="20"/>
      <c r="I48" s="21">
        <f t="shared" si="3"/>
        <v>8</v>
      </c>
      <c r="J48" s="21">
        <v>8</v>
      </c>
      <c r="K48" s="25">
        <f t="shared" si="4"/>
        <v>8.1</v>
      </c>
      <c r="L48" s="18" t="str">
        <f>IF(K48&gt;=8.5,"A",IF(K48&gt;=7,"B",IF(K48&gt;=5.5,"C",IF(K48&gt;=4,"D",IF(AND(K48&lt;4,K48&gt;=0),"F",IF(AND(F47="",I48="",J48=""),"I",IF(OR(F47&lt;&gt;"",I48&lt;&gt;"",J48&lt;&gt;""),"X","R")))))))</f>
        <v>B</v>
      </c>
      <c r="M48" s="19">
        <f>IF(L48="A",4,IF(L48="B",3,IF(L48="C",2,IF(L48="D",1,0))))</f>
        <v>3</v>
      </c>
      <c r="N48" s="8" t="str">
        <f t="shared" si="2"/>
        <v>KHÁ</v>
      </c>
      <c r="O48" s="2" t="str">
        <f>IF(OR(K48&lt;4,J48&lt;=2),"KHÔNG ĐẠT","ĐẠT")</f>
        <v>ĐẠT</v>
      </c>
    </row>
    <row r="49" spans="1:6" ht="10.5" customHeight="1">
      <c r="A49" s="22"/>
      <c r="F49" s="1"/>
    </row>
    <row r="50" spans="2:5" ht="15.75">
      <c r="B50" s="189" t="s">
        <v>173</v>
      </c>
      <c r="C50" s="189"/>
      <c r="D50" s="189"/>
      <c r="E50" s="189"/>
    </row>
    <row r="51" spans="2:15" ht="15.75">
      <c r="B51" s="182" t="s">
        <v>168</v>
      </c>
      <c r="C51" s="182"/>
      <c r="D51" s="182"/>
      <c r="E51" s="182" t="s">
        <v>37</v>
      </c>
      <c r="F51" s="182"/>
      <c r="G51" s="182"/>
      <c r="H51" s="182"/>
      <c r="I51" s="180" t="s">
        <v>38</v>
      </c>
      <c r="J51" s="180"/>
      <c r="K51" s="180"/>
      <c r="L51" s="27"/>
      <c r="M51" s="180" t="s">
        <v>169</v>
      </c>
      <c r="N51" s="180"/>
      <c r="O51" s="180"/>
    </row>
    <row r="52" spans="2:13" ht="15.75"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1"/>
      <c r="M52" s="11"/>
    </row>
    <row r="53" spans="2:13" ht="15.75"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1"/>
      <c r="M53" s="11"/>
    </row>
    <row r="54" spans="2:13" ht="15.75"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1"/>
      <c r="M54" s="11"/>
    </row>
    <row r="55" spans="2:15" ht="15.75">
      <c r="B55" s="182" t="s">
        <v>167</v>
      </c>
      <c r="C55" s="182"/>
      <c r="D55" s="182"/>
      <c r="E55" s="182" t="s">
        <v>171</v>
      </c>
      <c r="F55" s="182"/>
      <c r="G55" s="182"/>
      <c r="H55" s="182"/>
      <c r="I55" s="182" t="s">
        <v>170</v>
      </c>
      <c r="J55" s="182"/>
      <c r="K55" s="182"/>
      <c r="L55" s="27"/>
      <c r="M55" s="180" t="s">
        <v>172</v>
      </c>
      <c r="N55" s="180"/>
      <c r="O55" s="180"/>
    </row>
    <row r="56" spans="2:13" ht="15.75"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1"/>
      <c r="M56" s="11"/>
    </row>
  </sheetData>
  <sheetProtection/>
  <mergeCells count="26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E5:N5"/>
    <mergeCell ref="E6:N6"/>
    <mergeCell ref="J8:J9"/>
    <mergeCell ref="K8:M8"/>
    <mergeCell ref="B51:D51"/>
    <mergeCell ref="E51:H51"/>
    <mergeCell ref="I51:K51"/>
    <mergeCell ref="M51:O51"/>
    <mergeCell ref="E55:H55"/>
    <mergeCell ref="I55:K55"/>
    <mergeCell ref="M55:O55"/>
    <mergeCell ref="N8:O9"/>
    <mergeCell ref="B50:E50"/>
    <mergeCell ref="B55:D55"/>
  </mergeCells>
  <printOptions/>
  <pageMargins left="0.64" right="0.16" top="0.4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4">
      <selection activeCell="F45" sqref="F4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28125" style="1" customWidth="1"/>
    <col min="8" max="8" width="7.0039062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1.00390625" style="1" customWidth="1"/>
    <col min="15" max="15" width="12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184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191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183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105">
        <v>10</v>
      </c>
      <c r="G10" s="105">
        <v>9</v>
      </c>
      <c r="H10" s="20"/>
      <c r="I10" s="21">
        <f>G10</f>
        <v>9</v>
      </c>
      <c r="J10" s="21">
        <v>7.5</v>
      </c>
      <c r="K10" s="25">
        <f>ROUND((J10*7+I10*2+F10)/10,1)</f>
        <v>8.1</v>
      </c>
      <c r="L10" s="18" t="str">
        <f aca="true" t="shared" si="0" ref="L10:L28">IF(K10&gt;=8.5,"A",IF(K10&gt;=7,"B",IF(K10&gt;=5.5,"C",IF(K10&gt;=4,"D",IF(AND(K10&lt;4,K10&gt;=0),"F",IF(AND(F10="",I10="",J10=""),"I",IF(OR(F10&lt;&gt;"",I10&lt;&gt;"",J10&lt;&gt;""),"X","R")))))))</f>
        <v>B</v>
      </c>
      <c r="M10" s="19">
        <f aca="true" t="shared" si="1" ref="M10:M46">IF(L10="A",4,IF(L10="B",3,IF(L10="C",2,IF(L10="D",1,0))))</f>
        <v>3</v>
      </c>
      <c r="N10" s="8" t="str">
        <f aca="true" t="shared" si="2" ref="N10:N48"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8" customHeight="1">
      <c r="A11" s="9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105">
        <v>10</v>
      </c>
      <c r="G11" s="105">
        <v>8</v>
      </c>
      <c r="H11" s="20"/>
      <c r="I11" s="21">
        <f aca="true" t="shared" si="3" ref="I11:I48">G11</f>
        <v>8</v>
      </c>
      <c r="J11" s="21">
        <v>8.5</v>
      </c>
      <c r="K11" s="25">
        <f aca="true" t="shared" si="4" ref="K11:K48">ROUND((J11*7+I11*2+F11)/10,1)</f>
        <v>8.6</v>
      </c>
      <c r="L11" s="18" t="str">
        <f t="shared" si="0"/>
        <v>A</v>
      </c>
      <c r="M11" s="19">
        <f t="shared" si="1"/>
        <v>4</v>
      </c>
      <c r="N11" s="8" t="str">
        <f t="shared" si="2"/>
        <v>GIỎI</v>
      </c>
      <c r="O11" s="2" t="str">
        <f aca="true" t="shared" si="5" ref="O11:O46">IF(OR(K11&lt;4,J11&lt;=2),"KHÔNG ĐẠT","ĐẠT")</f>
        <v>ĐẠT</v>
      </c>
    </row>
    <row r="12" spans="1:15" s="3" customFormat="1" ht="18" customHeight="1">
      <c r="A12" s="9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105">
        <v>10</v>
      </c>
      <c r="G12" s="105">
        <v>8</v>
      </c>
      <c r="H12" s="20"/>
      <c r="I12" s="21">
        <f t="shared" si="3"/>
        <v>8</v>
      </c>
      <c r="J12" s="21">
        <v>8.5</v>
      </c>
      <c r="K12" s="25">
        <f t="shared" si="4"/>
        <v>8.6</v>
      </c>
      <c r="L12" s="18" t="str">
        <f t="shared" si="0"/>
        <v>A</v>
      </c>
      <c r="M12" s="19">
        <f t="shared" si="1"/>
        <v>4</v>
      </c>
      <c r="N12" s="8" t="str">
        <f t="shared" si="2"/>
        <v>GIỎI</v>
      </c>
      <c r="O12" s="2" t="str">
        <f t="shared" si="5"/>
        <v>ĐẠT</v>
      </c>
    </row>
    <row r="13" spans="1:15" s="3" customFormat="1" ht="18" customHeight="1">
      <c r="A13" s="9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105">
        <v>10</v>
      </c>
      <c r="G13" s="105">
        <v>7.5</v>
      </c>
      <c r="H13" s="20"/>
      <c r="I13" s="21">
        <f t="shared" si="3"/>
        <v>7.5</v>
      </c>
      <c r="J13" s="21">
        <v>8.5</v>
      </c>
      <c r="K13" s="25">
        <f t="shared" si="4"/>
        <v>8.5</v>
      </c>
      <c r="L13" s="18" t="str">
        <f t="shared" si="0"/>
        <v>A</v>
      </c>
      <c r="M13" s="19">
        <f t="shared" si="1"/>
        <v>4</v>
      </c>
      <c r="N13" s="8" t="str">
        <f t="shared" si="2"/>
        <v>GIỎI</v>
      </c>
      <c r="O13" s="2" t="str">
        <f t="shared" si="5"/>
        <v>ĐẠT</v>
      </c>
    </row>
    <row r="14" spans="1:15" s="3" customFormat="1" ht="18" customHeight="1">
      <c r="A14" s="9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105">
        <v>9</v>
      </c>
      <c r="G14" s="105">
        <v>8</v>
      </c>
      <c r="H14" s="20"/>
      <c r="I14" s="21">
        <f t="shared" si="3"/>
        <v>8</v>
      </c>
      <c r="J14" s="21">
        <v>8.5</v>
      </c>
      <c r="K14" s="25">
        <f t="shared" si="4"/>
        <v>8.5</v>
      </c>
      <c r="L14" s="18" t="str">
        <f t="shared" si="0"/>
        <v>A</v>
      </c>
      <c r="M14" s="19">
        <f t="shared" si="1"/>
        <v>4</v>
      </c>
      <c r="N14" s="8" t="str">
        <f t="shared" si="2"/>
        <v>GIỎI</v>
      </c>
      <c r="O14" s="2" t="str">
        <f t="shared" si="5"/>
        <v>ĐẠT</v>
      </c>
    </row>
    <row r="15" spans="1:15" s="3" customFormat="1" ht="18" customHeight="1">
      <c r="A15" s="9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105">
        <v>10</v>
      </c>
      <c r="G15" s="105">
        <v>9.5</v>
      </c>
      <c r="H15" s="20"/>
      <c r="I15" s="21">
        <f t="shared" si="3"/>
        <v>9.5</v>
      </c>
      <c r="J15" s="21">
        <v>9</v>
      </c>
      <c r="K15" s="25">
        <f t="shared" si="4"/>
        <v>9.2</v>
      </c>
      <c r="L15" s="18" t="str">
        <f t="shared" si="0"/>
        <v>A</v>
      </c>
      <c r="M15" s="19">
        <f t="shared" si="1"/>
        <v>4</v>
      </c>
      <c r="N15" s="8" t="str">
        <f t="shared" si="2"/>
        <v>GIỎI</v>
      </c>
      <c r="O15" s="2" t="str">
        <f t="shared" si="5"/>
        <v>ĐẠT</v>
      </c>
    </row>
    <row r="16" spans="1:15" s="3" customFormat="1" ht="18" customHeight="1">
      <c r="A16" s="9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105">
        <v>9</v>
      </c>
      <c r="G16" s="105">
        <v>8</v>
      </c>
      <c r="H16" s="20"/>
      <c r="I16" s="21">
        <f t="shared" si="3"/>
        <v>8</v>
      </c>
      <c r="J16" s="21">
        <v>8.5</v>
      </c>
      <c r="K16" s="25">
        <f t="shared" si="4"/>
        <v>8.5</v>
      </c>
      <c r="L16" s="18" t="str">
        <f>IF(K16&gt;=8.5,"A",IF(K16&gt;=7,"B",IF(K16&gt;=5.5,"C",IF(K16&gt;=4,"D",IF(AND(K16&lt;4,K16&gt;=0),"F",IF(AND(F16="",I16="",J16=""),"I",IF(OR(F16&lt;&gt;"",I16&lt;&gt;"",J16&lt;&gt;""),"X","R")))))))</f>
        <v>A</v>
      </c>
      <c r="M16" s="19">
        <f t="shared" si="1"/>
        <v>4</v>
      </c>
      <c r="N16" s="8" t="str">
        <f t="shared" si="2"/>
        <v>GIỎI</v>
      </c>
      <c r="O16" s="2" t="str">
        <f t="shared" si="5"/>
        <v>ĐẠT</v>
      </c>
    </row>
    <row r="17" spans="1:15" s="3" customFormat="1" ht="18" customHeight="1">
      <c r="A17" s="9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106">
        <v>10</v>
      </c>
      <c r="G17" s="105">
        <v>9</v>
      </c>
      <c r="H17" s="20"/>
      <c r="I17" s="21">
        <f t="shared" si="3"/>
        <v>9</v>
      </c>
      <c r="J17" s="21">
        <v>8</v>
      </c>
      <c r="K17" s="25">
        <f t="shared" si="4"/>
        <v>8.4</v>
      </c>
      <c r="L17" s="18" t="str">
        <f t="shared" si="0"/>
        <v>B</v>
      </c>
      <c r="M17" s="19">
        <f t="shared" si="1"/>
        <v>3</v>
      </c>
      <c r="N17" s="8" t="str">
        <f t="shared" si="2"/>
        <v>KHÁ</v>
      </c>
      <c r="O17" s="2" t="str">
        <f t="shared" si="5"/>
        <v>ĐẠT</v>
      </c>
    </row>
    <row r="18" spans="1:15" s="3" customFormat="1" ht="18" customHeight="1">
      <c r="A18" s="9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106">
        <v>10</v>
      </c>
      <c r="G18" s="105">
        <v>9</v>
      </c>
      <c r="H18" s="20"/>
      <c r="I18" s="21">
        <f t="shared" si="3"/>
        <v>9</v>
      </c>
      <c r="J18" s="21">
        <v>9</v>
      </c>
      <c r="K18" s="25">
        <f t="shared" si="4"/>
        <v>9.1</v>
      </c>
      <c r="L18" s="18" t="str">
        <f t="shared" si="0"/>
        <v>A</v>
      </c>
      <c r="M18" s="19">
        <f t="shared" si="1"/>
        <v>4</v>
      </c>
      <c r="N18" s="8" t="str">
        <f t="shared" si="2"/>
        <v>GIỎI</v>
      </c>
      <c r="O18" s="2" t="str">
        <f t="shared" si="5"/>
        <v>ĐẠT</v>
      </c>
    </row>
    <row r="19" spans="1:15" s="3" customFormat="1" ht="18" customHeight="1">
      <c r="A19" s="9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106">
        <v>10</v>
      </c>
      <c r="G19" s="105">
        <v>8</v>
      </c>
      <c r="H19" s="20"/>
      <c r="I19" s="21">
        <f t="shared" si="3"/>
        <v>8</v>
      </c>
      <c r="J19" s="21">
        <v>6.5</v>
      </c>
      <c r="K19" s="25">
        <f t="shared" si="4"/>
        <v>7.2</v>
      </c>
      <c r="L19" s="18" t="str">
        <f t="shared" si="0"/>
        <v>B</v>
      </c>
      <c r="M19" s="19">
        <f t="shared" si="1"/>
        <v>3</v>
      </c>
      <c r="N19" s="8" t="str">
        <f t="shared" si="2"/>
        <v>KHÁ</v>
      </c>
      <c r="O19" s="2" t="str">
        <f t="shared" si="5"/>
        <v>ĐẠT</v>
      </c>
    </row>
    <row r="20" spans="1:15" s="3" customFormat="1" ht="18" customHeight="1">
      <c r="A20" s="9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106">
        <v>10</v>
      </c>
      <c r="G20" s="105">
        <v>9</v>
      </c>
      <c r="H20" s="20"/>
      <c r="I20" s="21">
        <f t="shared" si="3"/>
        <v>9</v>
      </c>
      <c r="J20" s="21">
        <v>6.5</v>
      </c>
      <c r="K20" s="25">
        <f t="shared" si="4"/>
        <v>7.4</v>
      </c>
      <c r="L20" s="18" t="str">
        <f t="shared" si="0"/>
        <v>B</v>
      </c>
      <c r="M20" s="19">
        <f t="shared" si="1"/>
        <v>3</v>
      </c>
      <c r="N20" s="8" t="str">
        <f t="shared" si="2"/>
        <v>KHÁ</v>
      </c>
      <c r="O20" s="2" t="str">
        <f t="shared" si="5"/>
        <v>ĐẠT</v>
      </c>
    </row>
    <row r="21" spans="1:15" s="3" customFormat="1" ht="18" customHeight="1">
      <c r="A21" s="9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106">
        <v>10</v>
      </c>
      <c r="G21" s="105">
        <v>9</v>
      </c>
      <c r="H21" s="20"/>
      <c r="I21" s="21">
        <f t="shared" si="3"/>
        <v>9</v>
      </c>
      <c r="J21" s="21">
        <v>8.5</v>
      </c>
      <c r="K21" s="25">
        <f t="shared" si="4"/>
        <v>8.8</v>
      </c>
      <c r="L21" s="18" t="str">
        <f t="shared" si="0"/>
        <v>A</v>
      </c>
      <c r="M21" s="19">
        <f t="shared" si="1"/>
        <v>4</v>
      </c>
      <c r="N21" s="8" t="str">
        <f t="shared" si="2"/>
        <v>GIỎI</v>
      </c>
      <c r="O21" s="2" t="str">
        <f t="shared" si="5"/>
        <v>ĐẠT</v>
      </c>
    </row>
    <row r="22" spans="1:15" s="3" customFormat="1" ht="18" customHeight="1">
      <c r="A22" s="9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106">
        <v>10</v>
      </c>
      <c r="G22" s="105">
        <v>8</v>
      </c>
      <c r="H22" s="20"/>
      <c r="I22" s="21">
        <f t="shared" si="3"/>
        <v>8</v>
      </c>
      <c r="J22" s="21">
        <v>5.5</v>
      </c>
      <c r="K22" s="25">
        <f t="shared" si="4"/>
        <v>6.5</v>
      </c>
      <c r="L22" s="18" t="str">
        <f t="shared" si="0"/>
        <v>C</v>
      </c>
      <c r="M22" s="19">
        <f t="shared" si="1"/>
        <v>2</v>
      </c>
      <c r="N22" s="8" t="str">
        <f t="shared" si="2"/>
        <v>TB</v>
      </c>
      <c r="O22" s="2" t="str">
        <f t="shared" si="5"/>
        <v>ĐẠT</v>
      </c>
    </row>
    <row r="23" spans="1:15" s="3" customFormat="1" ht="18" customHeight="1">
      <c r="A23" s="9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106">
        <v>10</v>
      </c>
      <c r="G23" s="105">
        <v>8</v>
      </c>
      <c r="H23" s="20"/>
      <c r="I23" s="21">
        <f t="shared" si="3"/>
        <v>8</v>
      </c>
      <c r="J23" s="21">
        <v>8</v>
      </c>
      <c r="K23" s="25">
        <f t="shared" si="4"/>
        <v>8.2</v>
      </c>
      <c r="L23" s="18" t="str">
        <f t="shared" si="0"/>
        <v>B</v>
      </c>
      <c r="M23" s="19">
        <f t="shared" si="1"/>
        <v>3</v>
      </c>
      <c r="N23" s="8" t="str">
        <f t="shared" si="2"/>
        <v>KHÁ</v>
      </c>
      <c r="O23" s="2" t="str">
        <f t="shared" si="5"/>
        <v>ĐẠT</v>
      </c>
    </row>
    <row r="24" spans="1:15" s="3" customFormat="1" ht="18" customHeight="1">
      <c r="A24" s="9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106">
        <v>10</v>
      </c>
      <c r="G24" s="105">
        <v>8</v>
      </c>
      <c r="H24" s="20"/>
      <c r="I24" s="21">
        <f t="shared" si="3"/>
        <v>8</v>
      </c>
      <c r="J24" s="21">
        <v>6.5</v>
      </c>
      <c r="K24" s="25">
        <f t="shared" si="4"/>
        <v>7.2</v>
      </c>
      <c r="L24" s="18" t="str">
        <f t="shared" si="0"/>
        <v>B</v>
      </c>
      <c r="M24" s="19">
        <f t="shared" si="1"/>
        <v>3</v>
      </c>
      <c r="N24" s="8" t="str">
        <f t="shared" si="2"/>
        <v>KHÁ</v>
      </c>
      <c r="O24" s="2" t="str">
        <f t="shared" si="5"/>
        <v>ĐẠT</v>
      </c>
    </row>
    <row r="25" spans="1:15" s="3" customFormat="1" ht="18" customHeight="1">
      <c r="A25" s="9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106">
        <v>10</v>
      </c>
      <c r="G25" s="105">
        <v>7.5</v>
      </c>
      <c r="H25" s="20"/>
      <c r="I25" s="21">
        <f t="shared" si="3"/>
        <v>7.5</v>
      </c>
      <c r="J25" s="21">
        <v>7</v>
      </c>
      <c r="K25" s="25">
        <f t="shared" si="4"/>
        <v>7.4</v>
      </c>
      <c r="L25" s="18" t="str">
        <f t="shared" si="0"/>
        <v>B</v>
      </c>
      <c r="M25" s="19">
        <f t="shared" si="1"/>
        <v>3</v>
      </c>
      <c r="N25" s="8" t="str">
        <f t="shared" si="2"/>
        <v>KHÁ</v>
      </c>
      <c r="O25" s="2" t="str">
        <f t="shared" si="5"/>
        <v>ĐẠT</v>
      </c>
    </row>
    <row r="26" spans="1:15" s="3" customFormat="1" ht="18" customHeight="1">
      <c r="A26" s="9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106">
        <v>10</v>
      </c>
      <c r="G26" s="105">
        <v>9</v>
      </c>
      <c r="H26" s="20"/>
      <c r="I26" s="21">
        <f t="shared" si="3"/>
        <v>9</v>
      </c>
      <c r="J26" s="21">
        <v>6.5</v>
      </c>
      <c r="K26" s="25">
        <f t="shared" si="4"/>
        <v>7.4</v>
      </c>
      <c r="L26" s="18" t="str">
        <f t="shared" si="0"/>
        <v>B</v>
      </c>
      <c r="M26" s="19">
        <f t="shared" si="1"/>
        <v>3</v>
      </c>
      <c r="N26" s="8" t="str">
        <f t="shared" si="2"/>
        <v>KHÁ</v>
      </c>
      <c r="O26" s="2" t="str">
        <f t="shared" si="5"/>
        <v>ĐẠT</v>
      </c>
    </row>
    <row r="27" spans="1:15" s="3" customFormat="1" ht="18" customHeight="1">
      <c r="A27" s="9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106">
        <v>10</v>
      </c>
      <c r="G27" s="105">
        <v>9</v>
      </c>
      <c r="H27" s="20"/>
      <c r="I27" s="21">
        <f t="shared" si="3"/>
        <v>9</v>
      </c>
      <c r="J27" s="21">
        <v>6.5</v>
      </c>
      <c r="K27" s="25">
        <f t="shared" si="4"/>
        <v>7.4</v>
      </c>
      <c r="L27" s="18" t="str">
        <f t="shared" si="0"/>
        <v>B</v>
      </c>
      <c r="M27" s="19">
        <f t="shared" si="1"/>
        <v>3</v>
      </c>
      <c r="N27" s="8" t="str">
        <f t="shared" si="2"/>
        <v>KHÁ</v>
      </c>
      <c r="O27" s="2" t="str">
        <f t="shared" si="5"/>
        <v>ĐẠT</v>
      </c>
    </row>
    <row r="28" spans="1:15" s="3" customFormat="1" ht="18" customHeight="1">
      <c r="A28" s="9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106">
        <v>10</v>
      </c>
      <c r="G28" s="105">
        <v>7.5</v>
      </c>
      <c r="H28" s="20"/>
      <c r="I28" s="21">
        <f t="shared" si="3"/>
        <v>7.5</v>
      </c>
      <c r="J28" s="21">
        <v>6</v>
      </c>
      <c r="K28" s="25">
        <f t="shared" si="4"/>
        <v>6.7</v>
      </c>
      <c r="L28" s="18" t="str">
        <f t="shared" si="0"/>
        <v>C</v>
      </c>
      <c r="M28" s="19">
        <f t="shared" si="1"/>
        <v>2</v>
      </c>
      <c r="N28" s="8" t="str">
        <f t="shared" si="2"/>
        <v>TB</v>
      </c>
      <c r="O28" s="2" t="str">
        <f t="shared" si="5"/>
        <v>ĐẠT</v>
      </c>
    </row>
    <row r="29" spans="1:15" s="3" customFormat="1" ht="18" customHeight="1">
      <c r="A29" s="9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106">
        <v>10</v>
      </c>
      <c r="G29" s="105">
        <v>9</v>
      </c>
      <c r="H29" s="20"/>
      <c r="I29" s="21">
        <f t="shared" si="3"/>
        <v>9</v>
      </c>
      <c r="J29" s="21">
        <v>8</v>
      </c>
      <c r="K29" s="25">
        <f t="shared" si="4"/>
        <v>8.4</v>
      </c>
      <c r="L29" s="18" t="str">
        <f>IF(K29&gt;=8.5,"A",IF(K29&gt;=7,"B",IF(K29&gt;=5.5,"C",IF(K29&gt;=4,"D",IF(AND(K29&lt;4,K29&gt;=0),"F",IF(AND(#REF!="",I29="",J29=""),"I",IF(OR(#REF!&lt;&gt;"",I29&lt;&gt;"",J29&lt;&gt;""),"X","R")))))))</f>
        <v>B</v>
      </c>
      <c r="M29" s="19">
        <f t="shared" si="1"/>
        <v>3</v>
      </c>
      <c r="N29" s="8" t="str">
        <f t="shared" si="2"/>
        <v>KHÁ</v>
      </c>
      <c r="O29" s="2" t="str">
        <f t="shared" si="5"/>
        <v>ĐẠT</v>
      </c>
    </row>
    <row r="30" spans="1:15" s="3" customFormat="1" ht="18" customHeight="1">
      <c r="A30" s="9">
        <v>21</v>
      </c>
      <c r="B30" s="14" t="s">
        <v>105</v>
      </c>
      <c r="C30" s="15" t="s">
        <v>106</v>
      </c>
      <c r="D30" s="16" t="s">
        <v>101</v>
      </c>
      <c r="E30" s="17" t="s">
        <v>107</v>
      </c>
      <c r="F30" s="106">
        <v>8</v>
      </c>
      <c r="G30" s="105">
        <v>8</v>
      </c>
      <c r="H30" s="20"/>
      <c r="I30" s="21">
        <f t="shared" si="3"/>
        <v>8</v>
      </c>
      <c r="J30" s="21">
        <v>5</v>
      </c>
      <c r="K30" s="25">
        <f t="shared" si="4"/>
        <v>5.9</v>
      </c>
      <c r="L30" s="18" t="str">
        <f aca="true" t="shared" si="6" ref="L30:L46">IF(K30&gt;=8.5,"A",IF(K30&gt;=7,"B",IF(K30&gt;=5.5,"C",IF(K30&gt;=4,"D",IF(AND(K30&lt;4,K30&gt;=0),"F",IF(AND(F29="",I30="",J30=""),"I",IF(OR(F29&lt;&gt;"",I30&lt;&gt;"",J30&lt;&gt;""),"X","R")))))))</f>
        <v>C</v>
      </c>
      <c r="M30" s="19">
        <f t="shared" si="1"/>
        <v>2</v>
      </c>
      <c r="N30" s="8" t="str">
        <f t="shared" si="2"/>
        <v>TB</v>
      </c>
      <c r="O30" s="2" t="str">
        <f>IF(OR(K30&lt;4,J30&lt;=2),"KHÔNG ĐẠT","ĐẠT")</f>
        <v>ĐẠT</v>
      </c>
    </row>
    <row r="31" spans="1:15" s="3" customFormat="1" ht="18" customHeight="1">
      <c r="A31" s="9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106">
        <v>10</v>
      </c>
      <c r="G31" s="105">
        <v>8</v>
      </c>
      <c r="H31" s="20"/>
      <c r="I31" s="21">
        <f t="shared" si="3"/>
        <v>8</v>
      </c>
      <c r="J31" s="21">
        <v>8.5</v>
      </c>
      <c r="K31" s="25">
        <f t="shared" si="4"/>
        <v>8.6</v>
      </c>
      <c r="L31" s="18" t="str">
        <f t="shared" si="6"/>
        <v>A</v>
      </c>
      <c r="M31" s="19">
        <f t="shared" si="1"/>
        <v>4</v>
      </c>
      <c r="N31" s="8" t="str">
        <f t="shared" si="2"/>
        <v>GIỎI</v>
      </c>
      <c r="O31" s="2" t="str">
        <f t="shared" si="5"/>
        <v>ĐẠT</v>
      </c>
    </row>
    <row r="32" spans="1:15" s="3" customFormat="1" ht="18" customHeight="1">
      <c r="A32" s="9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106">
        <v>10</v>
      </c>
      <c r="G32" s="105">
        <v>8</v>
      </c>
      <c r="H32" s="20"/>
      <c r="I32" s="21">
        <f t="shared" si="3"/>
        <v>8</v>
      </c>
      <c r="J32" s="21">
        <v>8.5</v>
      </c>
      <c r="K32" s="25">
        <f t="shared" si="4"/>
        <v>8.6</v>
      </c>
      <c r="L32" s="18" t="str">
        <f t="shared" si="6"/>
        <v>A</v>
      </c>
      <c r="M32" s="19">
        <f t="shared" si="1"/>
        <v>4</v>
      </c>
      <c r="N32" s="8" t="str">
        <f t="shared" si="2"/>
        <v>GIỎI</v>
      </c>
      <c r="O32" s="2" t="str">
        <f t="shared" si="5"/>
        <v>ĐẠT</v>
      </c>
    </row>
    <row r="33" spans="1:15" s="3" customFormat="1" ht="18" customHeight="1">
      <c r="A33" s="9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106">
        <v>9</v>
      </c>
      <c r="G33" s="105">
        <v>8</v>
      </c>
      <c r="H33" s="20"/>
      <c r="I33" s="21">
        <f t="shared" si="3"/>
        <v>8</v>
      </c>
      <c r="J33" s="21">
        <v>8.5</v>
      </c>
      <c r="K33" s="25">
        <f t="shared" si="4"/>
        <v>8.5</v>
      </c>
      <c r="L33" s="18" t="str">
        <f t="shared" si="6"/>
        <v>A</v>
      </c>
      <c r="M33" s="19">
        <f t="shared" si="1"/>
        <v>4</v>
      </c>
      <c r="N33" s="8" t="str">
        <f t="shared" si="2"/>
        <v>GIỎI</v>
      </c>
      <c r="O33" s="2" t="str">
        <f t="shared" si="5"/>
        <v>ĐẠT</v>
      </c>
    </row>
    <row r="34" spans="1:15" ht="18" customHeight="1">
      <c r="A34" s="9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106">
        <v>10</v>
      </c>
      <c r="G34" s="105">
        <v>9</v>
      </c>
      <c r="H34" s="20"/>
      <c r="I34" s="21">
        <f t="shared" si="3"/>
        <v>9</v>
      </c>
      <c r="J34" s="21">
        <v>7</v>
      </c>
      <c r="K34" s="25">
        <f t="shared" si="4"/>
        <v>7.7</v>
      </c>
      <c r="L34" s="18" t="str">
        <f t="shared" si="6"/>
        <v>B</v>
      </c>
      <c r="M34" s="19">
        <f t="shared" si="1"/>
        <v>3</v>
      </c>
      <c r="N34" s="8" t="str">
        <f t="shared" si="2"/>
        <v>KHÁ</v>
      </c>
      <c r="O34" s="2" t="str">
        <f t="shared" si="5"/>
        <v>ĐẠT</v>
      </c>
    </row>
    <row r="35" spans="1:16" s="154" customFormat="1" ht="18" customHeight="1">
      <c r="A35" s="140">
        <v>26</v>
      </c>
      <c r="B35" s="141" t="s">
        <v>122</v>
      </c>
      <c r="C35" s="142" t="s">
        <v>30</v>
      </c>
      <c r="D35" s="143" t="s">
        <v>123</v>
      </c>
      <c r="E35" s="144" t="s">
        <v>124</v>
      </c>
      <c r="F35" s="145">
        <v>10</v>
      </c>
      <c r="G35" s="146">
        <v>8</v>
      </c>
      <c r="H35" s="147"/>
      <c r="I35" s="148">
        <f t="shared" si="3"/>
        <v>8</v>
      </c>
      <c r="J35" s="148">
        <v>6.5</v>
      </c>
      <c r="K35" s="149">
        <f t="shared" si="4"/>
        <v>7.2</v>
      </c>
      <c r="L35" s="150" t="str">
        <f t="shared" si="6"/>
        <v>B</v>
      </c>
      <c r="M35" s="151">
        <f t="shared" si="1"/>
        <v>3</v>
      </c>
      <c r="N35" s="152" t="str">
        <f t="shared" si="2"/>
        <v>KHÁ</v>
      </c>
      <c r="O35" s="153" t="str">
        <f t="shared" si="5"/>
        <v>ĐẠT</v>
      </c>
      <c r="P35" s="154" t="s">
        <v>231</v>
      </c>
    </row>
    <row r="36" spans="1:15" ht="18" customHeight="1">
      <c r="A36" s="9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106">
        <v>10</v>
      </c>
      <c r="G36" s="105">
        <v>9</v>
      </c>
      <c r="H36" s="20"/>
      <c r="I36" s="21">
        <f t="shared" si="3"/>
        <v>9</v>
      </c>
      <c r="J36" s="21">
        <v>8.5</v>
      </c>
      <c r="K36" s="25">
        <f t="shared" si="4"/>
        <v>8.8</v>
      </c>
      <c r="L36" s="18" t="str">
        <f t="shared" si="6"/>
        <v>A</v>
      </c>
      <c r="M36" s="19">
        <f t="shared" si="1"/>
        <v>4</v>
      </c>
      <c r="N36" s="8" t="str">
        <f t="shared" si="2"/>
        <v>GIỎI</v>
      </c>
      <c r="O36" s="2" t="str">
        <f t="shared" si="5"/>
        <v>ĐẠT</v>
      </c>
    </row>
    <row r="37" spans="1:15" ht="18" customHeight="1">
      <c r="A37" s="9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106">
        <v>10</v>
      </c>
      <c r="G37" s="105">
        <v>8</v>
      </c>
      <c r="H37" s="20"/>
      <c r="I37" s="21">
        <f t="shared" si="3"/>
        <v>8</v>
      </c>
      <c r="J37" s="21">
        <v>8</v>
      </c>
      <c r="K37" s="25">
        <f t="shared" si="4"/>
        <v>8.2</v>
      </c>
      <c r="L37" s="18" t="str">
        <f t="shared" si="6"/>
        <v>B</v>
      </c>
      <c r="M37" s="19">
        <f t="shared" si="1"/>
        <v>3</v>
      </c>
      <c r="N37" s="8" t="str">
        <f t="shared" si="2"/>
        <v>KHÁ</v>
      </c>
      <c r="O37" s="2" t="str">
        <f t="shared" si="5"/>
        <v>ĐẠT</v>
      </c>
    </row>
    <row r="38" spans="1:15" ht="18" customHeight="1">
      <c r="A38" s="9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106">
        <v>10</v>
      </c>
      <c r="G38" s="105">
        <v>9</v>
      </c>
      <c r="H38" s="20"/>
      <c r="I38" s="21">
        <f t="shared" si="3"/>
        <v>9</v>
      </c>
      <c r="J38" s="21">
        <v>8.5</v>
      </c>
      <c r="K38" s="25">
        <f t="shared" si="4"/>
        <v>8.8</v>
      </c>
      <c r="L38" s="18" t="str">
        <f t="shared" si="6"/>
        <v>A</v>
      </c>
      <c r="M38" s="19">
        <f t="shared" si="1"/>
        <v>4</v>
      </c>
      <c r="N38" s="8" t="str">
        <f t="shared" si="2"/>
        <v>GIỎI</v>
      </c>
      <c r="O38" s="2" t="str">
        <f t="shared" si="5"/>
        <v>ĐẠT</v>
      </c>
    </row>
    <row r="39" spans="1:15" ht="18" customHeight="1">
      <c r="A39" s="9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105">
        <v>10</v>
      </c>
      <c r="G39" s="105">
        <v>7.5</v>
      </c>
      <c r="H39" s="20"/>
      <c r="I39" s="21">
        <f t="shared" si="3"/>
        <v>7.5</v>
      </c>
      <c r="J39" s="21">
        <v>7</v>
      </c>
      <c r="K39" s="25">
        <f t="shared" si="4"/>
        <v>7.4</v>
      </c>
      <c r="L39" s="18" t="str">
        <f t="shared" si="6"/>
        <v>B</v>
      </c>
      <c r="M39" s="19">
        <f t="shared" si="1"/>
        <v>3</v>
      </c>
      <c r="N39" s="8" t="str">
        <f t="shared" si="2"/>
        <v>KHÁ</v>
      </c>
      <c r="O39" s="2" t="str">
        <f t="shared" si="5"/>
        <v>ĐẠT</v>
      </c>
    </row>
    <row r="40" spans="1:15" ht="18" customHeight="1">
      <c r="A40" s="9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106">
        <v>10</v>
      </c>
      <c r="G40" s="105">
        <v>8</v>
      </c>
      <c r="H40" s="20"/>
      <c r="I40" s="21">
        <f t="shared" si="3"/>
        <v>8</v>
      </c>
      <c r="J40" s="21">
        <v>8</v>
      </c>
      <c r="K40" s="25">
        <f t="shared" si="4"/>
        <v>8.2</v>
      </c>
      <c r="L40" s="18" t="str">
        <f t="shared" si="6"/>
        <v>B</v>
      </c>
      <c r="M40" s="19">
        <f t="shared" si="1"/>
        <v>3</v>
      </c>
      <c r="N40" s="8" t="str">
        <f t="shared" si="2"/>
        <v>KHÁ</v>
      </c>
      <c r="O40" s="2" t="str">
        <f t="shared" si="5"/>
        <v>ĐẠT</v>
      </c>
    </row>
    <row r="41" spans="1:15" ht="18" customHeight="1">
      <c r="A41" s="9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106">
        <v>10</v>
      </c>
      <c r="G41" s="105">
        <v>8</v>
      </c>
      <c r="H41" s="20"/>
      <c r="I41" s="21">
        <f t="shared" si="3"/>
        <v>8</v>
      </c>
      <c r="J41" s="21">
        <v>7</v>
      </c>
      <c r="K41" s="25">
        <f t="shared" si="4"/>
        <v>7.5</v>
      </c>
      <c r="L41" s="18" t="str">
        <f t="shared" si="6"/>
        <v>B</v>
      </c>
      <c r="M41" s="19">
        <f t="shared" si="1"/>
        <v>3</v>
      </c>
      <c r="N41" s="8" t="str">
        <f t="shared" si="2"/>
        <v>KHÁ</v>
      </c>
      <c r="O41" s="2" t="str">
        <f t="shared" si="5"/>
        <v>ĐẠT</v>
      </c>
    </row>
    <row r="42" spans="1:15" ht="18" customHeight="1">
      <c r="A42" s="9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105">
        <v>8</v>
      </c>
      <c r="G42" s="105">
        <v>7.5</v>
      </c>
      <c r="H42" s="20"/>
      <c r="I42" s="21">
        <f t="shared" si="3"/>
        <v>7.5</v>
      </c>
      <c r="J42" s="21">
        <v>8</v>
      </c>
      <c r="K42" s="25">
        <f t="shared" si="4"/>
        <v>7.9</v>
      </c>
      <c r="L42" s="18" t="str">
        <f t="shared" si="6"/>
        <v>B</v>
      </c>
      <c r="M42" s="19">
        <f t="shared" si="1"/>
        <v>3</v>
      </c>
      <c r="N42" s="8" t="str">
        <f t="shared" si="2"/>
        <v>KHÁ</v>
      </c>
      <c r="O42" s="2" t="str">
        <f t="shared" si="5"/>
        <v>ĐẠT</v>
      </c>
    </row>
    <row r="43" spans="1:15" ht="18" customHeight="1">
      <c r="A43" s="9">
        <v>34</v>
      </c>
      <c r="B43" s="14" t="s">
        <v>143</v>
      </c>
      <c r="C43" s="15" t="s">
        <v>144</v>
      </c>
      <c r="D43" s="16" t="s">
        <v>145</v>
      </c>
      <c r="E43" s="17" t="s">
        <v>146</v>
      </c>
      <c r="F43" s="106">
        <v>10</v>
      </c>
      <c r="G43" s="105">
        <v>8.5</v>
      </c>
      <c r="H43" s="20"/>
      <c r="I43" s="21">
        <f t="shared" si="3"/>
        <v>8.5</v>
      </c>
      <c r="J43" s="21">
        <v>8</v>
      </c>
      <c r="K43" s="25">
        <f t="shared" si="4"/>
        <v>8.3</v>
      </c>
      <c r="L43" s="18" t="str">
        <f t="shared" si="6"/>
        <v>B</v>
      </c>
      <c r="M43" s="19">
        <f t="shared" si="1"/>
        <v>3</v>
      </c>
      <c r="N43" s="8" t="str">
        <f t="shared" si="2"/>
        <v>KHÁ</v>
      </c>
      <c r="O43" s="2" t="str">
        <f t="shared" si="5"/>
        <v>ĐẠT</v>
      </c>
    </row>
    <row r="44" spans="1:15" ht="18" customHeight="1">
      <c r="A44" s="9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106">
        <v>10</v>
      </c>
      <c r="G44" s="105">
        <v>8</v>
      </c>
      <c r="H44" s="20"/>
      <c r="I44" s="21">
        <f t="shared" si="3"/>
        <v>8</v>
      </c>
      <c r="J44" s="21">
        <v>9</v>
      </c>
      <c r="K44" s="25">
        <f t="shared" si="4"/>
        <v>8.9</v>
      </c>
      <c r="L44" s="18" t="str">
        <f t="shared" si="6"/>
        <v>A</v>
      </c>
      <c r="M44" s="19">
        <f t="shared" si="1"/>
        <v>4</v>
      </c>
      <c r="N44" s="8" t="str">
        <f t="shared" si="2"/>
        <v>GIỎI</v>
      </c>
      <c r="O44" s="2" t="str">
        <f>IF(OR(K44&lt;4,J44&lt;=2),"KHÔNG ĐẠT","ĐẠT")</f>
        <v>ĐẠT</v>
      </c>
    </row>
    <row r="45" spans="1:15" ht="18" customHeight="1">
      <c r="A45" s="9">
        <v>36</v>
      </c>
      <c r="B45" s="14" t="s">
        <v>150</v>
      </c>
      <c r="C45" s="15" t="s">
        <v>48</v>
      </c>
      <c r="D45" s="16" t="s">
        <v>151</v>
      </c>
      <c r="E45" s="17" t="s">
        <v>152</v>
      </c>
      <c r="F45" s="105">
        <v>8</v>
      </c>
      <c r="G45" s="105">
        <v>7.5</v>
      </c>
      <c r="H45" s="20"/>
      <c r="I45" s="21">
        <f t="shared" si="3"/>
        <v>7.5</v>
      </c>
      <c r="J45" s="21">
        <v>0</v>
      </c>
      <c r="K45" s="25">
        <f t="shared" si="4"/>
        <v>2.3</v>
      </c>
      <c r="L45" s="18" t="str">
        <f t="shared" si="6"/>
        <v>F</v>
      </c>
      <c r="M45" s="19">
        <f t="shared" si="1"/>
        <v>0</v>
      </c>
      <c r="N45" s="8" t="str">
        <f t="shared" si="2"/>
        <v>KÉM</v>
      </c>
      <c r="O45" s="2" t="str">
        <f t="shared" si="5"/>
        <v>KHÔNG ĐẠT</v>
      </c>
    </row>
    <row r="46" spans="1:15" ht="18" customHeight="1">
      <c r="A46" s="9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105">
        <v>10</v>
      </c>
      <c r="G46" s="105">
        <v>8</v>
      </c>
      <c r="H46" s="20"/>
      <c r="I46" s="21">
        <f t="shared" si="3"/>
        <v>8</v>
      </c>
      <c r="J46" s="21">
        <v>8</v>
      </c>
      <c r="K46" s="25">
        <f t="shared" si="4"/>
        <v>8.2</v>
      </c>
      <c r="L46" s="18" t="str">
        <f t="shared" si="6"/>
        <v>B</v>
      </c>
      <c r="M46" s="19">
        <f t="shared" si="1"/>
        <v>3</v>
      </c>
      <c r="N46" s="8" t="str">
        <f t="shared" si="2"/>
        <v>KHÁ</v>
      </c>
      <c r="O46" s="2" t="str">
        <f t="shared" si="5"/>
        <v>ĐẠT</v>
      </c>
    </row>
    <row r="47" spans="1:15" ht="18" customHeight="1">
      <c r="A47" s="9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14">
        <v>10</v>
      </c>
      <c r="G47" s="105">
        <v>8</v>
      </c>
      <c r="H47" s="20"/>
      <c r="I47" s="21">
        <f t="shared" si="3"/>
        <v>8</v>
      </c>
      <c r="J47" s="21">
        <v>8.5</v>
      </c>
      <c r="K47" s="25">
        <f t="shared" si="4"/>
        <v>8.6</v>
      </c>
      <c r="L47" s="18" t="str">
        <f>IF(K47&gt;=8.5,"A",IF(K47&gt;=7,"B",IF(K47&gt;=5.5,"C",IF(K47&gt;=4,"D",IF(AND(K47&lt;4,K47&gt;=0),"F",IF(AND(F46="",I47="",J47=""),"I",IF(OR(F46&lt;&gt;"",I47&lt;&gt;"",J47&lt;&gt;""),"X","R")))))))</f>
        <v>A</v>
      </c>
      <c r="M47" s="19">
        <f>IF(L47="A",4,IF(L47="B",3,IF(L47="C",2,IF(L47="D",1,0))))</f>
        <v>4</v>
      </c>
      <c r="N47" s="8" t="str">
        <f t="shared" si="2"/>
        <v>GIỎI</v>
      </c>
      <c r="O47" s="2" t="str">
        <f>IF(OR(K47&lt;4,J47&lt;=2),"KHÔNG ĐẠT","ĐẠT")</f>
        <v>ĐẠT</v>
      </c>
    </row>
    <row r="48" spans="1:15" ht="18" customHeight="1">
      <c r="A48" s="9">
        <v>39</v>
      </c>
      <c r="B48" s="14" t="s">
        <v>159</v>
      </c>
      <c r="C48" s="15" t="s">
        <v>160</v>
      </c>
      <c r="D48" s="16" t="s">
        <v>24</v>
      </c>
      <c r="E48" s="17" t="s">
        <v>161</v>
      </c>
      <c r="F48" s="14">
        <v>8</v>
      </c>
      <c r="G48" s="105">
        <v>8</v>
      </c>
      <c r="H48" s="20"/>
      <c r="I48" s="21">
        <f t="shared" si="3"/>
        <v>8</v>
      </c>
      <c r="J48" s="21">
        <v>9</v>
      </c>
      <c r="K48" s="25">
        <f t="shared" si="4"/>
        <v>8.7</v>
      </c>
      <c r="L48" s="18" t="str">
        <f>IF(K48&gt;=8.5,"A",IF(K48&gt;=7,"B",IF(K48&gt;=5.5,"C",IF(K48&gt;=4,"D",IF(AND(K48&lt;4,K48&gt;=0),"F",IF(AND(F47="",I48="",J48=""),"I",IF(OR(F47&lt;&gt;"",I48&lt;&gt;"",J48&lt;&gt;""),"X","R")))))))</f>
        <v>A</v>
      </c>
      <c r="M48" s="19">
        <f>IF(L48="A",4,IF(L48="B",3,IF(L48="C",2,IF(L48="D",1,0))))</f>
        <v>4</v>
      </c>
      <c r="N48" s="8" t="str">
        <f t="shared" si="2"/>
        <v>GIỎI</v>
      </c>
      <c r="O48" s="2" t="str">
        <f>IF(OR(K48&lt;4,J48&lt;=2),"KHÔNG ĐẠT","ĐẠT")</f>
        <v>ĐẠT</v>
      </c>
    </row>
    <row r="49" spans="1:6" ht="10.5" customHeight="1">
      <c r="A49" s="22"/>
      <c r="F49" s="1"/>
    </row>
    <row r="50" spans="2:5" ht="15.75">
      <c r="B50" s="189" t="s">
        <v>173</v>
      </c>
      <c r="C50" s="189"/>
      <c r="D50" s="189"/>
      <c r="E50" s="189"/>
    </row>
    <row r="51" spans="2:15" ht="15.75">
      <c r="B51" s="182" t="s">
        <v>168</v>
      </c>
      <c r="C51" s="182"/>
      <c r="D51" s="182"/>
      <c r="E51" s="182" t="s">
        <v>37</v>
      </c>
      <c r="F51" s="182"/>
      <c r="G51" s="182"/>
      <c r="H51" s="182"/>
      <c r="I51" s="180" t="s">
        <v>38</v>
      </c>
      <c r="J51" s="180"/>
      <c r="K51" s="180"/>
      <c r="L51" s="27"/>
      <c r="M51" s="180" t="s">
        <v>169</v>
      </c>
      <c r="N51" s="180"/>
      <c r="O51" s="180"/>
    </row>
    <row r="52" spans="2:13" ht="15.75">
      <c r="B52" s="10"/>
      <c r="C52" s="10"/>
      <c r="D52" s="10"/>
      <c r="E52" s="10"/>
      <c r="F52" s="12"/>
      <c r="G52" s="10"/>
      <c r="H52" s="10"/>
      <c r="I52" s="10"/>
      <c r="J52" s="10"/>
      <c r="K52" s="10"/>
      <c r="L52" s="11"/>
      <c r="M52" s="11"/>
    </row>
    <row r="53" spans="2:13" ht="15.75">
      <c r="B53" s="10"/>
      <c r="C53" s="10"/>
      <c r="D53" s="10"/>
      <c r="E53" s="10"/>
      <c r="F53" s="12"/>
      <c r="G53" s="10"/>
      <c r="H53" s="10"/>
      <c r="I53" s="10"/>
      <c r="J53" s="10"/>
      <c r="K53" s="10"/>
      <c r="L53" s="11"/>
      <c r="M53" s="11"/>
    </row>
    <row r="54" spans="2:13" ht="15.75">
      <c r="B54" s="10"/>
      <c r="C54" s="10"/>
      <c r="D54" s="10"/>
      <c r="E54" s="10"/>
      <c r="F54" s="12"/>
      <c r="G54" s="10"/>
      <c r="H54" s="10"/>
      <c r="I54" s="10"/>
      <c r="J54" s="10"/>
      <c r="K54" s="10"/>
      <c r="L54" s="11"/>
      <c r="M54" s="11"/>
    </row>
    <row r="55" spans="2:15" ht="15.75">
      <c r="B55" s="182" t="s">
        <v>167</v>
      </c>
      <c r="C55" s="182"/>
      <c r="D55" s="182"/>
      <c r="E55" s="182" t="s">
        <v>171</v>
      </c>
      <c r="F55" s="182"/>
      <c r="G55" s="182"/>
      <c r="H55" s="182"/>
      <c r="I55" s="182" t="s">
        <v>170</v>
      </c>
      <c r="J55" s="182"/>
      <c r="K55" s="182"/>
      <c r="L55" s="27"/>
      <c r="M55" s="180" t="s">
        <v>172</v>
      </c>
      <c r="N55" s="180"/>
      <c r="O55" s="180"/>
    </row>
    <row r="56" spans="2:13" ht="15.75">
      <c r="B56" s="10"/>
      <c r="C56" s="10"/>
      <c r="D56" s="10"/>
      <c r="E56" s="10"/>
      <c r="F56" s="12"/>
      <c r="G56" s="10"/>
      <c r="H56" s="10"/>
      <c r="I56" s="10"/>
      <c r="J56" s="10"/>
      <c r="K56" s="10"/>
      <c r="L56" s="11"/>
      <c r="M56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55:D55"/>
    <mergeCell ref="E55:H55"/>
    <mergeCell ref="I55:K55"/>
    <mergeCell ref="M55:O55"/>
    <mergeCell ref="N8:O9"/>
    <mergeCell ref="B50:E50"/>
    <mergeCell ref="B51:D51"/>
    <mergeCell ref="E51:H51"/>
    <mergeCell ref="I51:K51"/>
    <mergeCell ref="M51:O51"/>
  </mergeCells>
  <printOptions/>
  <pageMargins left="0.57" right="0.22" top="0.61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0">
      <selection activeCell="R11" sqref="R11"/>
    </sheetView>
  </sheetViews>
  <sheetFormatPr defaultColWidth="9.140625" defaultRowHeight="12.75"/>
  <cols>
    <col min="1" max="1" width="4.7109375" style="0" customWidth="1"/>
    <col min="2" max="2" width="12.421875" style="0" customWidth="1"/>
    <col min="3" max="3" width="14.140625" style="0" customWidth="1"/>
    <col min="4" max="4" width="6.8515625" style="0" customWidth="1"/>
    <col min="5" max="5" width="11.28125" style="0" customWidth="1"/>
    <col min="6" max="6" width="9.8515625" style="0" customWidth="1"/>
    <col min="7" max="7" width="8.28125" style="0" customWidth="1"/>
    <col min="8" max="8" width="6.28125" style="0" customWidth="1"/>
    <col min="9" max="9" width="6.7109375" style="0" customWidth="1"/>
    <col min="10" max="10" width="8.00390625" style="0" customWidth="1"/>
    <col min="11" max="11" width="11.57421875" style="0" customWidth="1"/>
    <col min="12" max="17" width="9.140625" style="29" customWidth="1"/>
  </cols>
  <sheetData>
    <row r="1" spans="1:11" ht="15.75">
      <c r="A1" s="184" t="s">
        <v>1</v>
      </c>
      <c r="B1" s="184"/>
      <c r="C1" s="184"/>
      <c r="D1" s="184"/>
      <c r="E1" s="182" t="s">
        <v>7</v>
      </c>
      <c r="F1" s="182"/>
      <c r="G1" s="182"/>
      <c r="H1" s="182"/>
      <c r="I1" s="182"/>
      <c r="J1" s="182"/>
      <c r="K1" s="1"/>
    </row>
    <row r="2" spans="1:11" ht="15.75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"/>
    </row>
    <row r="3" spans="1:11" ht="19.5" customHeight="1">
      <c r="A3" s="1"/>
      <c r="B3" s="1"/>
      <c r="C3" s="1"/>
      <c r="D3" s="1"/>
      <c r="E3" s="184" t="s">
        <v>19</v>
      </c>
      <c r="F3" s="184"/>
      <c r="G3" s="184"/>
      <c r="H3" s="184"/>
      <c r="I3" s="184"/>
      <c r="J3" s="184"/>
      <c r="K3" s="1"/>
    </row>
    <row r="4" spans="1:14" ht="19.5" customHeight="1">
      <c r="A4" s="1"/>
      <c r="B4" s="1"/>
      <c r="C4" s="1"/>
      <c r="D4" s="1"/>
      <c r="E4" s="193" t="s">
        <v>184</v>
      </c>
      <c r="F4" s="193"/>
      <c r="G4" s="193"/>
      <c r="H4" s="193"/>
      <c r="I4" s="193"/>
      <c r="J4" s="193"/>
      <c r="K4" s="193"/>
      <c r="L4" s="193"/>
      <c r="M4" s="193"/>
      <c r="N4" s="193"/>
    </row>
    <row r="5" spans="1:11" ht="19.5" customHeight="1">
      <c r="A5" s="1"/>
      <c r="B5" s="1"/>
      <c r="C5" s="1"/>
      <c r="D5" s="1"/>
      <c r="E5" s="30" t="s">
        <v>232</v>
      </c>
      <c r="F5" s="30"/>
      <c r="G5" s="30"/>
      <c r="H5" s="30"/>
      <c r="I5" s="30"/>
      <c r="J5" s="30"/>
      <c r="K5" s="1"/>
    </row>
    <row r="6" spans="1:11" ht="19.5" customHeight="1">
      <c r="A6" s="1"/>
      <c r="B6" s="1"/>
      <c r="C6" s="1"/>
      <c r="D6" s="1"/>
      <c r="E6" s="172" t="s">
        <v>175</v>
      </c>
      <c r="F6" s="172"/>
      <c r="G6" s="172"/>
      <c r="H6" s="172"/>
      <c r="I6" s="172"/>
      <c r="J6" s="172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6"/>
      <c r="I7" s="6"/>
      <c r="J7" s="1"/>
      <c r="K7" s="1"/>
    </row>
    <row r="8" spans="1:11" ht="28.5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176</v>
      </c>
      <c r="G8" s="175" t="s">
        <v>11</v>
      </c>
      <c r="H8" s="176"/>
      <c r="I8" s="177"/>
      <c r="J8" s="185" t="s">
        <v>15</v>
      </c>
      <c r="K8" s="186"/>
    </row>
    <row r="9" spans="1:11" ht="40.5" customHeight="1">
      <c r="A9" s="179"/>
      <c r="B9" s="179"/>
      <c r="C9" s="179"/>
      <c r="D9" s="179"/>
      <c r="E9" s="179"/>
      <c r="F9" s="174"/>
      <c r="G9" s="4" t="s">
        <v>13</v>
      </c>
      <c r="H9" s="4" t="s">
        <v>6</v>
      </c>
      <c r="I9" s="4" t="s">
        <v>14</v>
      </c>
      <c r="J9" s="187"/>
      <c r="K9" s="188"/>
    </row>
    <row r="10" spans="1:17" s="36" customFormat="1" ht="15.75">
      <c r="A10" s="31">
        <v>1</v>
      </c>
      <c r="B10" s="14" t="s">
        <v>39</v>
      </c>
      <c r="C10" s="15" t="s">
        <v>40</v>
      </c>
      <c r="D10" s="16" t="s">
        <v>41</v>
      </c>
      <c r="E10" s="17" t="s">
        <v>42</v>
      </c>
      <c r="F10" s="20">
        <v>9</v>
      </c>
      <c r="G10" s="32">
        <f>F10</f>
        <v>9</v>
      </c>
      <c r="H10" s="33" t="str">
        <f>IF(F10="","X",IF($G10&gt;=8.5,"A",IF(7&lt;=$G10,"B",IF(5.5&lt;=$G10,"C",IF(4&lt;=$G10,"D","F")))))</f>
        <v>A</v>
      </c>
      <c r="I10" s="33">
        <f>IF(H10="A",4,IF(H10="B",3,IF(H10="C",2,IF(H10="D",1,0))))</f>
        <v>4</v>
      </c>
      <c r="J10" s="34" t="str">
        <f>IF(H10="A","GIỎI",IF(H10="B","KHÁ",IF(H10="C","TB",IF(H10="D","TB YẾU","KÉM"))))</f>
        <v>GIỎI</v>
      </c>
      <c r="K10" s="33" t="str">
        <f>IF(OR(G10&lt;4,F10&lt;=2),"KHÔNG ĐẠT","ĐẠT")</f>
        <v>ĐẠT</v>
      </c>
      <c r="L10" s="29"/>
      <c r="M10" s="35"/>
      <c r="N10" s="35"/>
      <c r="O10" s="35"/>
      <c r="P10" s="35"/>
      <c r="Q10" s="35"/>
    </row>
    <row r="11" spans="1:17" s="36" customFormat="1" ht="15.75">
      <c r="A11" s="31">
        <v>2</v>
      </c>
      <c r="B11" s="14" t="s">
        <v>43</v>
      </c>
      <c r="C11" s="15" t="s">
        <v>44</v>
      </c>
      <c r="D11" s="16" t="s">
        <v>45</v>
      </c>
      <c r="E11" s="17" t="s">
        <v>46</v>
      </c>
      <c r="F11" s="20">
        <v>9</v>
      </c>
      <c r="G11" s="32">
        <f aca="true" t="shared" si="0" ref="G11:G48">F11</f>
        <v>9</v>
      </c>
      <c r="H11" s="33" t="str">
        <f aca="true" t="shared" si="1" ref="H11:H48">IF(F11="","X",IF($G11&gt;=8.5,"A",IF(7&lt;=$G11,"B",IF(5.5&lt;=$G11,"C",IF(4&lt;=$G11,"D","F")))))</f>
        <v>A</v>
      </c>
      <c r="I11" s="33">
        <f aca="true" t="shared" si="2" ref="I11:I48">IF(H11="A",4,IF(H11="B",3,IF(H11="C",2,IF(H11="D",1,0))))</f>
        <v>4</v>
      </c>
      <c r="J11" s="34" t="str">
        <f aca="true" t="shared" si="3" ref="J11:J48">IF(H11="A","GIỎI",IF(H11="B","KHÁ",IF(H11="C","TB",IF(H11="D","TB YẾU","KÉM"))))</f>
        <v>GIỎI</v>
      </c>
      <c r="K11" s="33" t="str">
        <f aca="true" t="shared" si="4" ref="K11:K48">IF(OR(G11&lt;4,F11&lt;=2),"KHÔNG ĐẠT","ĐẠT")</f>
        <v>ĐẠT</v>
      </c>
      <c r="L11" s="29"/>
      <c r="M11" s="35"/>
      <c r="N11" s="35"/>
      <c r="O11" s="35"/>
      <c r="P11" s="35"/>
      <c r="Q11" s="35"/>
    </row>
    <row r="12" spans="1:17" s="36" customFormat="1" ht="15.75">
      <c r="A12" s="31">
        <v>3</v>
      </c>
      <c r="B12" s="14" t="s">
        <v>47</v>
      </c>
      <c r="C12" s="15" t="s">
        <v>48</v>
      </c>
      <c r="D12" s="16" t="s">
        <v>49</v>
      </c>
      <c r="E12" s="17" t="s">
        <v>50</v>
      </c>
      <c r="F12" s="20">
        <v>9</v>
      </c>
      <c r="G12" s="32">
        <f t="shared" si="0"/>
        <v>9</v>
      </c>
      <c r="H12" s="33" t="str">
        <f t="shared" si="1"/>
        <v>A</v>
      </c>
      <c r="I12" s="33">
        <f t="shared" si="2"/>
        <v>4</v>
      </c>
      <c r="J12" s="34" t="str">
        <f t="shared" si="3"/>
        <v>GIỎI</v>
      </c>
      <c r="K12" s="33" t="str">
        <f t="shared" si="4"/>
        <v>ĐẠT</v>
      </c>
      <c r="L12" s="29"/>
      <c r="M12" s="35"/>
      <c r="N12" s="35"/>
      <c r="O12" s="35"/>
      <c r="P12" s="35"/>
      <c r="Q12" s="35"/>
    </row>
    <row r="13" spans="1:17" s="36" customFormat="1" ht="15.75">
      <c r="A13" s="31">
        <v>4</v>
      </c>
      <c r="B13" s="14" t="s">
        <v>51</v>
      </c>
      <c r="C13" s="15" t="s">
        <v>52</v>
      </c>
      <c r="D13" s="16" t="s">
        <v>25</v>
      </c>
      <c r="E13" s="17" t="s">
        <v>53</v>
      </c>
      <c r="F13" s="20">
        <v>8.5</v>
      </c>
      <c r="G13" s="32">
        <f t="shared" si="0"/>
        <v>8.5</v>
      </c>
      <c r="H13" s="33" t="str">
        <f t="shared" si="1"/>
        <v>A</v>
      </c>
      <c r="I13" s="33">
        <f t="shared" si="2"/>
        <v>4</v>
      </c>
      <c r="J13" s="34" t="str">
        <f t="shared" si="3"/>
        <v>GIỎI</v>
      </c>
      <c r="K13" s="33" t="str">
        <f t="shared" si="4"/>
        <v>ĐẠT</v>
      </c>
      <c r="L13" s="29"/>
      <c r="M13" s="35"/>
      <c r="N13" s="35"/>
      <c r="O13" s="35"/>
      <c r="P13" s="35"/>
      <c r="Q13" s="35"/>
    </row>
    <row r="14" spans="1:17" s="36" customFormat="1" ht="15.75">
      <c r="A14" s="31">
        <v>5</v>
      </c>
      <c r="B14" s="14" t="s">
        <v>54</v>
      </c>
      <c r="C14" s="15" t="s">
        <v>55</v>
      </c>
      <c r="D14" s="16" t="s">
        <v>25</v>
      </c>
      <c r="E14" s="17" t="s">
        <v>56</v>
      </c>
      <c r="F14" s="20">
        <v>8.5</v>
      </c>
      <c r="G14" s="32">
        <f t="shared" si="0"/>
        <v>8.5</v>
      </c>
      <c r="H14" s="33" t="str">
        <f t="shared" si="1"/>
        <v>A</v>
      </c>
      <c r="I14" s="33">
        <f t="shared" si="2"/>
        <v>4</v>
      </c>
      <c r="J14" s="34" t="str">
        <f t="shared" si="3"/>
        <v>GIỎI</v>
      </c>
      <c r="K14" s="33" t="str">
        <f t="shared" si="4"/>
        <v>ĐẠT</v>
      </c>
      <c r="L14" s="29"/>
      <c r="M14" s="35"/>
      <c r="N14" s="35"/>
      <c r="O14" s="35"/>
      <c r="P14" s="35"/>
      <c r="Q14" s="35"/>
    </row>
    <row r="15" spans="1:17" s="36" customFormat="1" ht="15.75">
      <c r="A15" s="31">
        <v>6</v>
      </c>
      <c r="B15" s="14" t="s">
        <v>57</v>
      </c>
      <c r="C15" s="15" t="s">
        <v>58</v>
      </c>
      <c r="D15" s="16" t="s">
        <v>20</v>
      </c>
      <c r="E15" s="17" t="s">
        <v>59</v>
      </c>
      <c r="F15" s="20">
        <v>9</v>
      </c>
      <c r="G15" s="32">
        <f t="shared" si="0"/>
        <v>9</v>
      </c>
      <c r="H15" s="33" t="str">
        <f t="shared" si="1"/>
        <v>A</v>
      </c>
      <c r="I15" s="33">
        <f t="shared" si="2"/>
        <v>4</v>
      </c>
      <c r="J15" s="34" t="str">
        <f t="shared" si="3"/>
        <v>GIỎI</v>
      </c>
      <c r="K15" s="33" t="str">
        <f t="shared" si="4"/>
        <v>ĐẠT</v>
      </c>
      <c r="L15" s="29"/>
      <c r="M15" s="35"/>
      <c r="N15" s="35"/>
      <c r="O15" s="35"/>
      <c r="P15" s="35"/>
      <c r="Q15" s="35"/>
    </row>
    <row r="16" spans="1:17" s="36" customFormat="1" ht="15.75">
      <c r="A16" s="31">
        <v>7</v>
      </c>
      <c r="B16" s="14" t="s">
        <v>60</v>
      </c>
      <c r="C16" s="15" t="s">
        <v>61</v>
      </c>
      <c r="D16" s="16" t="s">
        <v>62</v>
      </c>
      <c r="E16" s="17" t="s">
        <v>63</v>
      </c>
      <c r="F16" s="20">
        <v>8.5</v>
      </c>
      <c r="G16" s="32">
        <f t="shared" si="0"/>
        <v>8.5</v>
      </c>
      <c r="H16" s="33" t="str">
        <f t="shared" si="1"/>
        <v>A</v>
      </c>
      <c r="I16" s="33">
        <f t="shared" si="2"/>
        <v>4</v>
      </c>
      <c r="J16" s="34" t="str">
        <f t="shared" si="3"/>
        <v>GIỎI</v>
      </c>
      <c r="K16" s="33" t="str">
        <f t="shared" si="4"/>
        <v>ĐẠT</v>
      </c>
      <c r="L16" s="29"/>
      <c r="M16" s="35"/>
      <c r="N16" s="35"/>
      <c r="O16" s="35"/>
      <c r="P16" s="35"/>
      <c r="Q16" s="35"/>
    </row>
    <row r="17" spans="1:17" s="36" customFormat="1" ht="15.75">
      <c r="A17" s="31">
        <v>8</v>
      </c>
      <c r="B17" s="14" t="s">
        <v>64</v>
      </c>
      <c r="C17" s="15" t="s">
        <v>65</v>
      </c>
      <c r="D17" s="16" t="s">
        <v>16</v>
      </c>
      <c r="E17" s="17" t="s">
        <v>66</v>
      </c>
      <c r="F17" s="20">
        <v>9</v>
      </c>
      <c r="G17" s="32">
        <f t="shared" si="0"/>
        <v>9</v>
      </c>
      <c r="H17" s="33" t="str">
        <f t="shared" si="1"/>
        <v>A</v>
      </c>
      <c r="I17" s="33">
        <f t="shared" si="2"/>
        <v>4</v>
      </c>
      <c r="J17" s="34" t="str">
        <f t="shared" si="3"/>
        <v>GIỎI</v>
      </c>
      <c r="K17" s="33" t="str">
        <f t="shared" si="4"/>
        <v>ĐẠT</v>
      </c>
      <c r="L17" s="29"/>
      <c r="M17" s="35"/>
      <c r="N17" s="35"/>
      <c r="O17" s="35"/>
      <c r="P17" s="35"/>
      <c r="Q17" s="35"/>
    </row>
    <row r="18" spans="1:17" s="36" customFormat="1" ht="15.75">
      <c r="A18" s="31">
        <v>9</v>
      </c>
      <c r="B18" s="14" t="s">
        <v>67</v>
      </c>
      <c r="C18" s="15" t="s">
        <v>68</v>
      </c>
      <c r="D18" s="16" t="s">
        <v>69</v>
      </c>
      <c r="E18" s="17" t="s">
        <v>70</v>
      </c>
      <c r="F18" s="20">
        <v>9</v>
      </c>
      <c r="G18" s="32">
        <f t="shared" si="0"/>
        <v>9</v>
      </c>
      <c r="H18" s="33" t="str">
        <f t="shared" si="1"/>
        <v>A</v>
      </c>
      <c r="I18" s="33">
        <f t="shared" si="2"/>
        <v>4</v>
      </c>
      <c r="J18" s="34" t="str">
        <f t="shared" si="3"/>
        <v>GIỎI</v>
      </c>
      <c r="K18" s="33" t="str">
        <f t="shared" si="4"/>
        <v>ĐẠT</v>
      </c>
      <c r="L18" s="29"/>
      <c r="M18" s="35"/>
      <c r="N18" s="35"/>
      <c r="O18" s="35"/>
      <c r="P18" s="35"/>
      <c r="Q18" s="35"/>
    </row>
    <row r="19" spans="1:17" s="36" customFormat="1" ht="15.75">
      <c r="A19" s="31">
        <v>10</v>
      </c>
      <c r="B19" s="14" t="s">
        <v>71</v>
      </c>
      <c r="C19" s="15" t="s">
        <v>72</v>
      </c>
      <c r="D19" s="16" t="s">
        <v>26</v>
      </c>
      <c r="E19" s="17" t="s">
        <v>73</v>
      </c>
      <c r="F19" s="20">
        <v>9</v>
      </c>
      <c r="G19" s="32">
        <f t="shared" si="0"/>
        <v>9</v>
      </c>
      <c r="H19" s="33" t="str">
        <f t="shared" si="1"/>
        <v>A</v>
      </c>
      <c r="I19" s="33">
        <f t="shared" si="2"/>
        <v>4</v>
      </c>
      <c r="J19" s="34" t="str">
        <f t="shared" si="3"/>
        <v>GIỎI</v>
      </c>
      <c r="K19" s="33" t="str">
        <f t="shared" si="4"/>
        <v>ĐẠT</v>
      </c>
      <c r="L19" s="29"/>
      <c r="M19" s="35"/>
      <c r="N19" s="35"/>
      <c r="O19" s="35"/>
      <c r="P19" s="35"/>
      <c r="Q19" s="35"/>
    </row>
    <row r="20" spans="1:17" s="36" customFormat="1" ht="15.75">
      <c r="A20" s="31">
        <v>11</v>
      </c>
      <c r="B20" s="14" t="s">
        <v>74</v>
      </c>
      <c r="C20" s="15" t="s">
        <v>75</v>
      </c>
      <c r="D20" s="16" t="s">
        <v>76</v>
      </c>
      <c r="E20" s="17" t="s">
        <v>77</v>
      </c>
      <c r="F20" s="20">
        <v>9</v>
      </c>
      <c r="G20" s="32">
        <f t="shared" si="0"/>
        <v>9</v>
      </c>
      <c r="H20" s="33" t="str">
        <f t="shared" si="1"/>
        <v>A</v>
      </c>
      <c r="I20" s="33">
        <f t="shared" si="2"/>
        <v>4</v>
      </c>
      <c r="J20" s="34" t="str">
        <f t="shared" si="3"/>
        <v>GIỎI</v>
      </c>
      <c r="K20" s="33" t="str">
        <f t="shared" si="4"/>
        <v>ĐẠT</v>
      </c>
      <c r="L20" s="29"/>
      <c r="M20" s="35"/>
      <c r="N20" s="35"/>
      <c r="O20" s="35"/>
      <c r="P20" s="35"/>
      <c r="Q20" s="35"/>
    </row>
    <row r="21" spans="1:17" s="36" customFormat="1" ht="15.75">
      <c r="A21" s="31">
        <v>12</v>
      </c>
      <c r="B21" s="14" t="s">
        <v>78</v>
      </c>
      <c r="C21" s="15" t="s">
        <v>79</v>
      </c>
      <c r="D21" s="16" t="s">
        <v>21</v>
      </c>
      <c r="E21" s="17" t="s">
        <v>80</v>
      </c>
      <c r="F21" s="20">
        <v>8</v>
      </c>
      <c r="G21" s="32">
        <f t="shared" si="0"/>
        <v>8</v>
      </c>
      <c r="H21" s="33" t="str">
        <f t="shared" si="1"/>
        <v>B</v>
      </c>
      <c r="I21" s="33">
        <f t="shared" si="2"/>
        <v>3</v>
      </c>
      <c r="J21" s="34" t="str">
        <f t="shared" si="3"/>
        <v>KHÁ</v>
      </c>
      <c r="K21" s="33" t="str">
        <f t="shared" si="4"/>
        <v>ĐẠT</v>
      </c>
      <c r="L21" s="29"/>
      <c r="M21" s="35"/>
      <c r="N21" s="35"/>
      <c r="O21" s="35"/>
      <c r="P21" s="35"/>
      <c r="Q21" s="35"/>
    </row>
    <row r="22" spans="1:17" s="36" customFormat="1" ht="15.75">
      <c r="A22" s="31">
        <v>13</v>
      </c>
      <c r="B22" s="14" t="s">
        <v>81</v>
      </c>
      <c r="C22" s="15" t="s">
        <v>82</v>
      </c>
      <c r="D22" s="16" t="s">
        <v>21</v>
      </c>
      <c r="E22" s="17" t="s">
        <v>83</v>
      </c>
      <c r="F22" s="20">
        <v>9</v>
      </c>
      <c r="G22" s="32">
        <f t="shared" si="0"/>
        <v>9</v>
      </c>
      <c r="H22" s="33" t="str">
        <f t="shared" si="1"/>
        <v>A</v>
      </c>
      <c r="I22" s="33">
        <f t="shared" si="2"/>
        <v>4</v>
      </c>
      <c r="J22" s="34" t="str">
        <f t="shared" si="3"/>
        <v>GIỎI</v>
      </c>
      <c r="K22" s="33" t="str">
        <f t="shared" si="4"/>
        <v>ĐẠT</v>
      </c>
      <c r="L22" s="29"/>
      <c r="M22" s="35"/>
      <c r="N22" s="35"/>
      <c r="O22" s="35"/>
      <c r="P22" s="35"/>
      <c r="Q22" s="35"/>
    </row>
    <row r="23" spans="1:17" s="36" customFormat="1" ht="15.75">
      <c r="A23" s="31">
        <v>14</v>
      </c>
      <c r="B23" s="14" t="s">
        <v>84</v>
      </c>
      <c r="C23" s="15" t="s">
        <v>85</v>
      </c>
      <c r="D23" s="16" t="s">
        <v>86</v>
      </c>
      <c r="E23" s="17" t="s">
        <v>87</v>
      </c>
      <c r="F23" s="20">
        <v>9</v>
      </c>
      <c r="G23" s="32">
        <f t="shared" si="0"/>
        <v>9</v>
      </c>
      <c r="H23" s="33" t="str">
        <f t="shared" si="1"/>
        <v>A</v>
      </c>
      <c r="I23" s="33">
        <f t="shared" si="2"/>
        <v>4</v>
      </c>
      <c r="J23" s="34" t="str">
        <f t="shared" si="3"/>
        <v>GIỎI</v>
      </c>
      <c r="K23" s="33" t="str">
        <f t="shared" si="4"/>
        <v>ĐẠT</v>
      </c>
      <c r="L23" s="29"/>
      <c r="M23" s="35"/>
      <c r="N23" s="35"/>
      <c r="O23" s="35"/>
      <c r="P23" s="35"/>
      <c r="Q23" s="35"/>
    </row>
    <row r="24" spans="1:17" s="36" customFormat="1" ht="15.75">
      <c r="A24" s="31">
        <v>15</v>
      </c>
      <c r="B24" s="14" t="s">
        <v>88</v>
      </c>
      <c r="C24" s="15" t="s">
        <v>89</v>
      </c>
      <c r="D24" s="16" t="s">
        <v>22</v>
      </c>
      <c r="E24" s="17" t="s">
        <v>90</v>
      </c>
      <c r="F24" s="20">
        <v>9.5</v>
      </c>
      <c r="G24" s="32">
        <f t="shared" si="0"/>
        <v>9.5</v>
      </c>
      <c r="H24" s="33" t="str">
        <f t="shared" si="1"/>
        <v>A</v>
      </c>
      <c r="I24" s="33">
        <f t="shared" si="2"/>
        <v>4</v>
      </c>
      <c r="J24" s="34" t="str">
        <f t="shared" si="3"/>
        <v>GIỎI</v>
      </c>
      <c r="K24" s="33" t="str">
        <f t="shared" si="4"/>
        <v>ĐẠT</v>
      </c>
      <c r="L24" s="29"/>
      <c r="M24" s="35"/>
      <c r="N24" s="35"/>
      <c r="O24" s="35"/>
      <c r="P24" s="35"/>
      <c r="Q24" s="35"/>
    </row>
    <row r="25" spans="1:17" s="36" customFormat="1" ht="15.75">
      <c r="A25" s="31">
        <v>16</v>
      </c>
      <c r="B25" s="14" t="s">
        <v>91</v>
      </c>
      <c r="C25" s="15" t="s">
        <v>27</v>
      </c>
      <c r="D25" s="16" t="s">
        <v>23</v>
      </c>
      <c r="E25" s="17" t="s">
        <v>92</v>
      </c>
      <c r="F25" s="20">
        <v>9</v>
      </c>
      <c r="G25" s="32">
        <f t="shared" si="0"/>
        <v>9</v>
      </c>
      <c r="H25" s="33" t="str">
        <f t="shared" si="1"/>
        <v>A</v>
      </c>
      <c r="I25" s="33">
        <f t="shared" si="2"/>
        <v>4</v>
      </c>
      <c r="J25" s="34" t="str">
        <f t="shared" si="3"/>
        <v>GIỎI</v>
      </c>
      <c r="K25" s="33" t="str">
        <f t="shared" si="4"/>
        <v>ĐẠT</v>
      </c>
      <c r="L25" s="29"/>
      <c r="M25" s="35"/>
      <c r="N25" s="35"/>
      <c r="O25" s="35"/>
      <c r="P25" s="35"/>
      <c r="Q25" s="35"/>
    </row>
    <row r="26" spans="1:17" s="36" customFormat="1" ht="15.75">
      <c r="A26" s="31">
        <v>17</v>
      </c>
      <c r="B26" s="14" t="s">
        <v>93</v>
      </c>
      <c r="C26" s="15" t="s">
        <v>94</v>
      </c>
      <c r="D26" s="16" t="s">
        <v>23</v>
      </c>
      <c r="E26" s="17" t="s">
        <v>95</v>
      </c>
      <c r="F26" s="20">
        <v>8.5</v>
      </c>
      <c r="G26" s="32">
        <f t="shared" si="0"/>
        <v>8.5</v>
      </c>
      <c r="H26" s="33" t="str">
        <f t="shared" si="1"/>
        <v>A</v>
      </c>
      <c r="I26" s="33">
        <f t="shared" si="2"/>
        <v>4</v>
      </c>
      <c r="J26" s="34" t="str">
        <f t="shared" si="3"/>
        <v>GIỎI</v>
      </c>
      <c r="K26" s="33" t="str">
        <f t="shared" si="4"/>
        <v>ĐẠT</v>
      </c>
      <c r="L26" s="29"/>
      <c r="M26" s="35"/>
      <c r="N26" s="35"/>
      <c r="O26" s="35"/>
      <c r="P26" s="35"/>
      <c r="Q26" s="35"/>
    </row>
    <row r="27" spans="1:17" s="36" customFormat="1" ht="15.75">
      <c r="A27" s="31">
        <v>18</v>
      </c>
      <c r="B27" s="14" t="s">
        <v>96</v>
      </c>
      <c r="C27" s="15" t="s">
        <v>18</v>
      </c>
      <c r="D27" s="16" t="s">
        <v>28</v>
      </c>
      <c r="E27" s="17" t="s">
        <v>97</v>
      </c>
      <c r="F27" s="20">
        <v>8.5</v>
      </c>
      <c r="G27" s="32">
        <f t="shared" si="0"/>
        <v>8.5</v>
      </c>
      <c r="H27" s="33" t="str">
        <f t="shared" si="1"/>
        <v>A</v>
      </c>
      <c r="I27" s="33">
        <f t="shared" si="2"/>
        <v>4</v>
      </c>
      <c r="J27" s="34" t="str">
        <f t="shared" si="3"/>
        <v>GIỎI</v>
      </c>
      <c r="K27" s="33" t="str">
        <f t="shared" si="4"/>
        <v>ĐẠT</v>
      </c>
      <c r="L27" s="29"/>
      <c r="M27" s="35"/>
      <c r="N27" s="35"/>
      <c r="O27" s="35"/>
      <c r="P27" s="35"/>
      <c r="Q27" s="35"/>
    </row>
    <row r="28" spans="1:17" s="36" customFormat="1" ht="15.75">
      <c r="A28" s="31">
        <v>19</v>
      </c>
      <c r="B28" s="14" t="s">
        <v>98</v>
      </c>
      <c r="C28" s="15" t="s">
        <v>17</v>
      </c>
      <c r="D28" s="16" t="s">
        <v>99</v>
      </c>
      <c r="E28" s="17" t="s">
        <v>100</v>
      </c>
      <c r="F28" s="20">
        <v>9</v>
      </c>
      <c r="G28" s="32">
        <f t="shared" si="0"/>
        <v>9</v>
      </c>
      <c r="H28" s="33" t="str">
        <f t="shared" si="1"/>
        <v>A</v>
      </c>
      <c r="I28" s="33">
        <f t="shared" si="2"/>
        <v>4</v>
      </c>
      <c r="J28" s="34" t="str">
        <f t="shared" si="3"/>
        <v>GIỎI</v>
      </c>
      <c r="K28" s="33" t="str">
        <f t="shared" si="4"/>
        <v>ĐẠT</v>
      </c>
      <c r="L28" s="29"/>
      <c r="M28" s="35"/>
      <c r="N28" s="35"/>
      <c r="O28" s="35"/>
      <c r="P28" s="35"/>
      <c r="Q28" s="35"/>
    </row>
    <row r="29" spans="1:17" s="36" customFormat="1" ht="15.75">
      <c r="A29" s="31">
        <v>20</v>
      </c>
      <c r="B29" s="14" t="s">
        <v>102</v>
      </c>
      <c r="C29" s="15" t="s">
        <v>103</v>
      </c>
      <c r="D29" s="16" t="s">
        <v>101</v>
      </c>
      <c r="E29" s="17" t="s">
        <v>104</v>
      </c>
      <c r="F29" s="20">
        <v>9</v>
      </c>
      <c r="G29" s="32">
        <f t="shared" si="0"/>
        <v>9</v>
      </c>
      <c r="H29" s="33" t="str">
        <f t="shared" si="1"/>
        <v>A</v>
      </c>
      <c r="I29" s="33">
        <f t="shared" si="2"/>
        <v>4</v>
      </c>
      <c r="J29" s="34" t="str">
        <f t="shared" si="3"/>
        <v>GIỎI</v>
      </c>
      <c r="K29" s="33" t="str">
        <f t="shared" si="4"/>
        <v>ĐẠT</v>
      </c>
      <c r="L29" s="29"/>
      <c r="M29" s="35"/>
      <c r="N29" s="35"/>
      <c r="O29" s="35"/>
      <c r="P29" s="35"/>
      <c r="Q29" s="35"/>
    </row>
    <row r="30" spans="1:17" s="36" customFormat="1" ht="15.75">
      <c r="A30" s="31">
        <v>21</v>
      </c>
      <c r="B30" s="14" t="s">
        <v>105</v>
      </c>
      <c r="C30" s="15" t="s">
        <v>106</v>
      </c>
      <c r="D30" s="16" t="s">
        <v>101</v>
      </c>
      <c r="E30" s="17" t="s">
        <v>107</v>
      </c>
      <c r="F30" s="20">
        <v>0</v>
      </c>
      <c r="G30" s="32">
        <f t="shared" si="0"/>
        <v>0</v>
      </c>
      <c r="H30" s="33" t="str">
        <f t="shared" si="1"/>
        <v>F</v>
      </c>
      <c r="I30" s="33">
        <f t="shared" si="2"/>
        <v>0</v>
      </c>
      <c r="J30" s="34" t="str">
        <f t="shared" si="3"/>
        <v>KÉM</v>
      </c>
      <c r="K30" s="33" t="str">
        <f t="shared" si="4"/>
        <v>KHÔNG ĐẠT</v>
      </c>
      <c r="L30" s="29"/>
      <c r="M30" s="35"/>
      <c r="N30" s="35"/>
      <c r="O30" s="35"/>
      <c r="P30" s="35"/>
      <c r="Q30" s="35"/>
    </row>
    <row r="31" spans="1:17" s="36" customFormat="1" ht="15.75">
      <c r="A31" s="31">
        <v>22</v>
      </c>
      <c r="B31" s="14" t="s">
        <v>108</v>
      </c>
      <c r="C31" s="15" t="s">
        <v>109</v>
      </c>
      <c r="D31" s="16" t="s">
        <v>110</v>
      </c>
      <c r="E31" s="17" t="s">
        <v>111</v>
      </c>
      <c r="F31" s="20">
        <v>8.5</v>
      </c>
      <c r="G31" s="32">
        <f t="shared" si="0"/>
        <v>8.5</v>
      </c>
      <c r="H31" s="33" t="str">
        <f t="shared" si="1"/>
        <v>A</v>
      </c>
      <c r="I31" s="33">
        <f t="shared" si="2"/>
        <v>4</v>
      </c>
      <c r="J31" s="34" t="str">
        <f t="shared" si="3"/>
        <v>GIỎI</v>
      </c>
      <c r="K31" s="33" t="str">
        <f t="shared" si="4"/>
        <v>ĐẠT</v>
      </c>
      <c r="L31" s="29"/>
      <c r="M31" s="35"/>
      <c r="N31" s="35"/>
      <c r="O31" s="35"/>
      <c r="P31" s="35"/>
      <c r="Q31" s="35"/>
    </row>
    <row r="32" spans="1:17" s="36" customFormat="1" ht="15.75">
      <c r="A32" s="31">
        <v>23</v>
      </c>
      <c r="B32" s="14" t="s">
        <v>112</v>
      </c>
      <c r="C32" s="15" t="s">
        <v>113</v>
      </c>
      <c r="D32" s="16" t="s">
        <v>110</v>
      </c>
      <c r="E32" s="17" t="s">
        <v>114</v>
      </c>
      <c r="F32" s="20">
        <v>9</v>
      </c>
      <c r="G32" s="32">
        <f t="shared" si="0"/>
        <v>9</v>
      </c>
      <c r="H32" s="33" t="str">
        <f t="shared" si="1"/>
        <v>A</v>
      </c>
      <c r="I32" s="33">
        <f t="shared" si="2"/>
        <v>4</v>
      </c>
      <c r="J32" s="34" t="str">
        <f t="shared" si="3"/>
        <v>GIỎI</v>
      </c>
      <c r="K32" s="33" t="str">
        <f t="shared" si="4"/>
        <v>ĐẠT</v>
      </c>
      <c r="L32" s="29"/>
      <c r="M32" s="35"/>
      <c r="N32" s="35"/>
      <c r="O32" s="35"/>
      <c r="P32" s="35"/>
      <c r="Q32" s="35"/>
    </row>
    <row r="33" spans="1:17" s="36" customFormat="1" ht="15.75">
      <c r="A33" s="31">
        <v>24</v>
      </c>
      <c r="B33" s="14" t="s">
        <v>115</v>
      </c>
      <c r="C33" s="15" t="s">
        <v>116</v>
      </c>
      <c r="D33" s="16" t="s">
        <v>117</v>
      </c>
      <c r="E33" s="17" t="s">
        <v>118</v>
      </c>
      <c r="F33" s="20">
        <v>9</v>
      </c>
      <c r="G33" s="32">
        <f t="shared" si="0"/>
        <v>9</v>
      </c>
      <c r="H33" s="33" t="str">
        <f t="shared" si="1"/>
        <v>A</v>
      </c>
      <c r="I33" s="33">
        <f t="shared" si="2"/>
        <v>4</v>
      </c>
      <c r="J33" s="34" t="str">
        <f t="shared" si="3"/>
        <v>GIỎI</v>
      </c>
      <c r="K33" s="33" t="str">
        <f t="shared" si="4"/>
        <v>ĐẠT</v>
      </c>
      <c r="L33" s="29"/>
      <c r="M33" s="35"/>
      <c r="N33" s="35"/>
      <c r="O33" s="35"/>
      <c r="P33" s="35"/>
      <c r="Q33" s="35"/>
    </row>
    <row r="34" spans="1:17" s="36" customFormat="1" ht="15.75">
      <c r="A34" s="31">
        <v>25</v>
      </c>
      <c r="B34" s="14" t="s">
        <v>119</v>
      </c>
      <c r="C34" s="15" t="s">
        <v>120</v>
      </c>
      <c r="D34" s="16" t="s">
        <v>121</v>
      </c>
      <c r="E34" s="17" t="s">
        <v>29</v>
      </c>
      <c r="F34" s="20">
        <v>9</v>
      </c>
      <c r="G34" s="32">
        <f t="shared" si="0"/>
        <v>9</v>
      </c>
      <c r="H34" s="33" t="str">
        <f t="shared" si="1"/>
        <v>A</v>
      </c>
      <c r="I34" s="33">
        <f t="shared" si="2"/>
        <v>4</v>
      </c>
      <c r="J34" s="34" t="str">
        <f t="shared" si="3"/>
        <v>GIỎI</v>
      </c>
      <c r="K34" s="33" t="str">
        <f t="shared" si="4"/>
        <v>ĐẠT</v>
      </c>
      <c r="L34" s="29"/>
      <c r="M34" s="35"/>
      <c r="N34" s="35"/>
      <c r="O34" s="35"/>
      <c r="P34" s="35"/>
      <c r="Q34" s="35"/>
    </row>
    <row r="35" spans="1:17" s="36" customFormat="1" ht="15.75">
      <c r="A35" s="31">
        <v>26</v>
      </c>
      <c r="B35" s="14" t="s">
        <v>122</v>
      </c>
      <c r="C35" s="15" t="s">
        <v>30</v>
      </c>
      <c r="D35" s="16" t="s">
        <v>123</v>
      </c>
      <c r="E35" s="17" t="s">
        <v>124</v>
      </c>
      <c r="F35" s="20">
        <v>8</v>
      </c>
      <c r="G35" s="32">
        <f t="shared" si="0"/>
        <v>8</v>
      </c>
      <c r="H35" s="33" t="str">
        <f t="shared" si="1"/>
        <v>B</v>
      </c>
      <c r="I35" s="33">
        <f t="shared" si="2"/>
        <v>3</v>
      </c>
      <c r="J35" s="34" t="str">
        <f t="shared" si="3"/>
        <v>KHÁ</v>
      </c>
      <c r="K35" s="33" t="str">
        <f t="shared" si="4"/>
        <v>ĐẠT</v>
      </c>
      <c r="L35" s="29"/>
      <c r="M35" s="35"/>
      <c r="N35" s="35"/>
      <c r="O35" s="35"/>
      <c r="P35" s="35"/>
      <c r="Q35" s="35"/>
    </row>
    <row r="36" spans="1:17" s="36" customFormat="1" ht="15.75">
      <c r="A36" s="31">
        <v>27</v>
      </c>
      <c r="B36" s="14" t="s">
        <v>125</v>
      </c>
      <c r="C36" s="15" t="s">
        <v>30</v>
      </c>
      <c r="D36" s="16" t="s">
        <v>126</v>
      </c>
      <c r="E36" s="17" t="s">
        <v>127</v>
      </c>
      <c r="F36" s="20">
        <v>8</v>
      </c>
      <c r="G36" s="32">
        <f t="shared" si="0"/>
        <v>8</v>
      </c>
      <c r="H36" s="33" t="str">
        <f t="shared" si="1"/>
        <v>B</v>
      </c>
      <c r="I36" s="33">
        <f t="shared" si="2"/>
        <v>3</v>
      </c>
      <c r="J36" s="34" t="str">
        <f t="shared" si="3"/>
        <v>KHÁ</v>
      </c>
      <c r="K36" s="33" t="str">
        <f t="shared" si="4"/>
        <v>ĐẠT</v>
      </c>
      <c r="L36" s="29"/>
      <c r="M36" s="35"/>
      <c r="N36" s="35"/>
      <c r="O36" s="35"/>
      <c r="P36" s="35"/>
      <c r="Q36" s="35"/>
    </row>
    <row r="37" spans="1:17" s="36" customFormat="1" ht="15.75">
      <c r="A37" s="31">
        <v>28</v>
      </c>
      <c r="B37" s="14" t="s">
        <v>128</v>
      </c>
      <c r="C37" s="15" t="s">
        <v>30</v>
      </c>
      <c r="D37" s="16" t="s">
        <v>129</v>
      </c>
      <c r="E37" s="17" t="s">
        <v>130</v>
      </c>
      <c r="F37" s="20">
        <v>8.5</v>
      </c>
      <c r="G37" s="32">
        <f t="shared" si="0"/>
        <v>8.5</v>
      </c>
      <c r="H37" s="33" t="str">
        <f t="shared" si="1"/>
        <v>A</v>
      </c>
      <c r="I37" s="33">
        <f t="shared" si="2"/>
        <v>4</v>
      </c>
      <c r="J37" s="34" t="str">
        <f t="shared" si="3"/>
        <v>GIỎI</v>
      </c>
      <c r="K37" s="33" t="str">
        <f t="shared" si="4"/>
        <v>ĐẠT</v>
      </c>
      <c r="L37" s="29"/>
      <c r="M37" s="35"/>
      <c r="N37" s="35"/>
      <c r="O37" s="35"/>
      <c r="P37" s="35"/>
      <c r="Q37" s="35"/>
    </row>
    <row r="38" spans="1:17" s="36" customFormat="1" ht="15.75">
      <c r="A38" s="31">
        <v>29</v>
      </c>
      <c r="B38" s="14" t="s">
        <v>131</v>
      </c>
      <c r="C38" s="15" t="s">
        <v>132</v>
      </c>
      <c r="D38" s="16" t="s">
        <v>31</v>
      </c>
      <c r="E38" s="17" t="s">
        <v>32</v>
      </c>
      <c r="F38" s="20">
        <v>9</v>
      </c>
      <c r="G38" s="32">
        <f t="shared" si="0"/>
        <v>9</v>
      </c>
      <c r="H38" s="33" t="str">
        <f t="shared" si="1"/>
        <v>A</v>
      </c>
      <c r="I38" s="33">
        <f t="shared" si="2"/>
        <v>4</v>
      </c>
      <c r="J38" s="34" t="str">
        <f t="shared" si="3"/>
        <v>GIỎI</v>
      </c>
      <c r="K38" s="33" t="str">
        <f t="shared" si="4"/>
        <v>ĐẠT</v>
      </c>
      <c r="L38" s="29"/>
      <c r="M38" s="35"/>
      <c r="N38" s="35"/>
      <c r="O38" s="35"/>
      <c r="P38" s="35"/>
      <c r="Q38" s="35"/>
    </row>
    <row r="39" spans="1:17" s="36" customFormat="1" ht="15.75">
      <c r="A39" s="31">
        <v>30</v>
      </c>
      <c r="B39" s="14" t="s">
        <v>133</v>
      </c>
      <c r="C39" s="15" t="s">
        <v>33</v>
      </c>
      <c r="D39" s="16" t="s">
        <v>31</v>
      </c>
      <c r="E39" s="17" t="s">
        <v>134</v>
      </c>
      <c r="F39" s="20">
        <v>7.5</v>
      </c>
      <c r="G39" s="32">
        <f t="shared" si="0"/>
        <v>7.5</v>
      </c>
      <c r="H39" s="33" t="str">
        <f t="shared" si="1"/>
        <v>B</v>
      </c>
      <c r="I39" s="33">
        <f t="shared" si="2"/>
        <v>3</v>
      </c>
      <c r="J39" s="34" t="str">
        <f t="shared" si="3"/>
        <v>KHÁ</v>
      </c>
      <c r="K39" s="33" t="str">
        <f t="shared" si="4"/>
        <v>ĐẠT</v>
      </c>
      <c r="L39" s="29"/>
      <c r="M39" s="35"/>
      <c r="N39" s="35"/>
      <c r="O39" s="35"/>
      <c r="P39" s="35"/>
      <c r="Q39" s="35"/>
    </row>
    <row r="40" spans="1:17" s="36" customFormat="1" ht="15.75">
      <c r="A40" s="31">
        <v>31</v>
      </c>
      <c r="B40" s="14" t="s">
        <v>135</v>
      </c>
      <c r="C40" s="15" t="s">
        <v>136</v>
      </c>
      <c r="D40" s="16" t="s">
        <v>34</v>
      </c>
      <c r="E40" s="17" t="s">
        <v>137</v>
      </c>
      <c r="F40" s="20">
        <v>9</v>
      </c>
      <c r="G40" s="32">
        <f t="shared" si="0"/>
        <v>9</v>
      </c>
      <c r="H40" s="33" t="str">
        <f t="shared" si="1"/>
        <v>A</v>
      </c>
      <c r="I40" s="33">
        <f t="shared" si="2"/>
        <v>4</v>
      </c>
      <c r="J40" s="34" t="str">
        <f t="shared" si="3"/>
        <v>GIỎI</v>
      </c>
      <c r="K40" s="33" t="str">
        <f t="shared" si="4"/>
        <v>ĐẠT</v>
      </c>
      <c r="L40" s="29"/>
      <c r="M40" s="35"/>
      <c r="N40" s="35"/>
      <c r="O40" s="35"/>
      <c r="P40" s="35"/>
      <c r="Q40" s="35"/>
    </row>
    <row r="41" spans="1:17" s="36" customFormat="1" ht="15.75">
      <c r="A41" s="31">
        <v>32</v>
      </c>
      <c r="B41" s="14" t="s">
        <v>138</v>
      </c>
      <c r="C41" s="15" t="s">
        <v>18</v>
      </c>
      <c r="D41" s="16" t="s">
        <v>139</v>
      </c>
      <c r="E41" s="17" t="s">
        <v>140</v>
      </c>
      <c r="F41" s="20">
        <v>8</v>
      </c>
      <c r="G41" s="32">
        <f t="shared" si="0"/>
        <v>8</v>
      </c>
      <c r="H41" s="33" t="str">
        <f t="shared" si="1"/>
        <v>B</v>
      </c>
      <c r="I41" s="33">
        <f t="shared" si="2"/>
        <v>3</v>
      </c>
      <c r="J41" s="34" t="str">
        <f t="shared" si="3"/>
        <v>KHÁ</v>
      </c>
      <c r="K41" s="33" t="str">
        <f t="shared" si="4"/>
        <v>ĐẠT</v>
      </c>
      <c r="L41" s="29"/>
      <c r="M41" s="35"/>
      <c r="N41" s="35"/>
      <c r="O41" s="35"/>
      <c r="P41" s="35"/>
      <c r="Q41" s="35"/>
    </row>
    <row r="42" spans="1:17" s="36" customFormat="1" ht="15.75">
      <c r="A42" s="31">
        <v>33</v>
      </c>
      <c r="B42" s="14" t="s">
        <v>141</v>
      </c>
      <c r="C42" s="15" t="s">
        <v>30</v>
      </c>
      <c r="D42" s="16" t="s">
        <v>139</v>
      </c>
      <c r="E42" s="17" t="s">
        <v>142</v>
      </c>
      <c r="F42" s="20">
        <v>7.5</v>
      </c>
      <c r="G42" s="32">
        <f t="shared" si="0"/>
        <v>7.5</v>
      </c>
      <c r="H42" s="33" t="str">
        <f t="shared" si="1"/>
        <v>B</v>
      </c>
      <c r="I42" s="33">
        <f t="shared" si="2"/>
        <v>3</v>
      </c>
      <c r="J42" s="34" t="str">
        <f t="shared" si="3"/>
        <v>KHÁ</v>
      </c>
      <c r="K42" s="33" t="str">
        <f t="shared" si="4"/>
        <v>ĐẠT</v>
      </c>
      <c r="L42" s="29"/>
      <c r="M42" s="35"/>
      <c r="N42" s="35"/>
      <c r="O42" s="35"/>
      <c r="P42" s="35"/>
      <c r="Q42" s="35"/>
    </row>
    <row r="43" spans="1:17" s="36" customFormat="1" ht="15.75">
      <c r="A43" s="31">
        <v>34</v>
      </c>
      <c r="B43" s="14" t="s">
        <v>143</v>
      </c>
      <c r="C43" s="15" t="s">
        <v>144</v>
      </c>
      <c r="D43" s="16" t="s">
        <v>145</v>
      </c>
      <c r="E43" s="17" t="s">
        <v>146</v>
      </c>
      <c r="F43" s="20">
        <v>9</v>
      </c>
      <c r="G43" s="32">
        <f t="shared" si="0"/>
        <v>9</v>
      </c>
      <c r="H43" s="33" t="str">
        <f t="shared" si="1"/>
        <v>A</v>
      </c>
      <c r="I43" s="33">
        <f t="shared" si="2"/>
        <v>4</v>
      </c>
      <c r="J43" s="34" t="str">
        <f t="shared" si="3"/>
        <v>GIỎI</v>
      </c>
      <c r="K43" s="33" t="str">
        <f t="shared" si="4"/>
        <v>ĐẠT</v>
      </c>
      <c r="L43" s="29"/>
      <c r="M43" s="35"/>
      <c r="N43" s="35"/>
      <c r="O43" s="35"/>
      <c r="P43" s="35"/>
      <c r="Q43" s="35"/>
    </row>
    <row r="44" spans="1:17" s="36" customFormat="1" ht="15.75">
      <c r="A44" s="31">
        <v>35</v>
      </c>
      <c r="B44" s="14" t="s">
        <v>147</v>
      </c>
      <c r="C44" s="15" t="s">
        <v>148</v>
      </c>
      <c r="D44" s="16" t="s">
        <v>149</v>
      </c>
      <c r="E44" s="17" t="s">
        <v>35</v>
      </c>
      <c r="F44" s="20">
        <v>9</v>
      </c>
      <c r="G44" s="32">
        <f t="shared" si="0"/>
        <v>9</v>
      </c>
      <c r="H44" s="33" t="str">
        <f t="shared" si="1"/>
        <v>A</v>
      </c>
      <c r="I44" s="33">
        <f t="shared" si="2"/>
        <v>4</v>
      </c>
      <c r="J44" s="34" t="str">
        <f t="shared" si="3"/>
        <v>GIỎI</v>
      </c>
      <c r="K44" s="33" t="str">
        <f t="shared" si="4"/>
        <v>ĐẠT</v>
      </c>
      <c r="L44" s="29"/>
      <c r="M44" s="35"/>
      <c r="N44" s="35"/>
      <c r="O44" s="35"/>
      <c r="P44" s="35"/>
      <c r="Q44" s="35"/>
    </row>
    <row r="45" spans="1:17" s="36" customFormat="1" ht="15.75">
      <c r="A45" s="31">
        <v>36</v>
      </c>
      <c r="B45" s="14" t="s">
        <v>150</v>
      </c>
      <c r="C45" s="15" t="s">
        <v>48</v>
      </c>
      <c r="D45" s="16" t="s">
        <v>151</v>
      </c>
      <c r="E45" s="17" t="s">
        <v>152</v>
      </c>
      <c r="F45" s="20">
        <v>0</v>
      </c>
      <c r="G45" s="32">
        <f t="shared" si="0"/>
        <v>0</v>
      </c>
      <c r="H45" s="33" t="str">
        <f t="shared" si="1"/>
        <v>F</v>
      </c>
      <c r="I45" s="33">
        <f t="shared" si="2"/>
        <v>0</v>
      </c>
      <c r="J45" s="34" t="str">
        <f t="shared" si="3"/>
        <v>KÉM</v>
      </c>
      <c r="K45" s="33" t="str">
        <f t="shared" si="4"/>
        <v>KHÔNG ĐẠT</v>
      </c>
      <c r="L45" s="29"/>
      <c r="M45" s="35"/>
      <c r="N45" s="29"/>
      <c r="O45" s="29"/>
      <c r="P45" s="35"/>
      <c r="Q45" s="29"/>
    </row>
    <row r="46" spans="1:17" s="36" customFormat="1" ht="15.75">
      <c r="A46" s="31">
        <v>37</v>
      </c>
      <c r="B46" s="14" t="s">
        <v>153</v>
      </c>
      <c r="C46" s="15" t="s">
        <v>36</v>
      </c>
      <c r="D46" s="16" t="s">
        <v>154</v>
      </c>
      <c r="E46" s="17" t="s">
        <v>155</v>
      </c>
      <c r="F46" s="20">
        <v>7.5</v>
      </c>
      <c r="G46" s="32">
        <f t="shared" si="0"/>
        <v>7.5</v>
      </c>
      <c r="H46" s="33" t="str">
        <f t="shared" si="1"/>
        <v>B</v>
      </c>
      <c r="I46" s="33">
        <f t="shared" si="2"/>
        <v>3</v>
      </c>
      <c r="J46" s="34" t="str">
        <f t="shared" si="3"/>
        <v>KHÁ</v>
      </c>
      <c r="K46" s="33" t="str">
        <f t="shared" si="4"/>
        <v>ĐẠT</v>
      </c>
      <c r="L46" s="29"/>
      <c r="M46" s="35"/>
      <c r="N46" s="29"/>
      <c r="O46" s="29"/>
      <c r="P46" s="35"/>
      <c r="Q46" s="29"/>
    </row>
    <row r="47" spans="1:17" s="36" customFormat="1" ht="15.75">
      <c r="A47" s="31">
        <v>38</v>
      </c>
      <c r="B47" s="14" t="s">
        <v>156</v>
      </c>
      <c r="C47" s="15" t="s">
        <v>157</v>
      </c>
      <c r="D47" s="16" t="s">
        <v>24</v>
      </c>
      <c r="E47" s="17" t="s">
        <v>158</v>
      </c>
      <c r="F47" s="20">
        <v>7.5</v>
      </c>
      <c r="G47" s="32">
        <f t="shared" si="0"/>
        <v>7.5</v>
      </c>
      <c r="H47" s="33" t="str">
        <f t="shared" si="1"/>
        <v>B</v>
      </c>
      <c r="I47" s="33">
        <f t="shared" si="2"/>
        <v>3</v>
      </c>
      <c r="J47" s="34" t="str">
        <f t="shared" si="3"/>
        <v>KHÁ</v>
      </c>
      <c r="K47" s="33" t="str">
        <f t="shared" si="4"/>
        <v>ĐẠT</v>
      </c>
      <c r="L47" s="29"/>
      <c r="M47" s="35"/>
      <c r="N47" s="29"/>
      <c r="O47" s="29"/>
      <c r="P47" s="35"/>
      <c r="Q47" s="29"/>
    </row>
    <row r="48" spans="1:17" s="36" customFormat="1" ht="15.75">
      <c r="A48" s="31">
        <v>39</v>
      </c>
      <c r="B48" s="14" t="s">
        <v>159</v>
      </c>
      <c r="C48" s="15" t="s">
        <v>160</v>
      </c>
      <c r="D48" s="16" t="s">
        <v>24</v>
      </c>
      <c r="E48" s="17" t="s">
        <v>161</v>
      </c>
      <c r="F48" s="20">
        <v>9</v>
      </c>
      <c r="G48" s="32">
        <f t="shared" si="0"/>
        <v>9</v>
      </c>
      <c r="H48" s="33" t="str">
        <f t="shared" si="1"/>
        <v>A</v>
      </c>
      <c r="I48" s="33">
        <f t="shared" si="2"/>
        <v>4</v>
      </c>
      <c r="J48" s="34" t="str">
        <f t="shared" si="3"/>
        <v>GIỎI</v>
      </c>
      <c r="K48" s="33" t="str">
        <f t="shared" si="4"/>
        <v>ĐẠT</v>
      </c>
      <c r="L48" s="29"/>
      <c r="M48" s="35"/>
      <c r="N48" s="29"/>
      <c r="O48" s="29"/>
      <c r="P48" s="35"/>
      <c r="Q48" s="29"/>
    </row>
    <row r="49" spans="1:11" ht="18.75" customHeight="1">
      <c r="A49" s="1"/>
      <c r="B49" s="1"/>
      <c r="C49" s="1"/>
      <c r="D49" s="1"/>
      <c r="E49" s="1"/>
      <c r="F49" s="1"/>
      <c r="G49" s="1"/>
      <c r="H49" s="6"/>
      <c r="I49" s="6"/>
      <c r="J49" s="1"/>
      <c r="K49" s="1"/>
    </row>
    <row r="50" spans="1:11" ht="16.5">
      <c r="A50" s="1"/>
      <c r="B50" s="37" t="s">
        <v>173</v>
      </c>
      <c r="C50" s="1"/>
      <c r="D50" s="1"/>
      <c r="E50" s="1"/>
      <c r="F50" s="1"/>
      <c r="G50" s="190"/>
      <c r="H50" s="190"/>
      <c r="I50" s="190"/>
      <c r="J50" s="190"/>
      <c r="K50" s="1"/>
    </row>
    <row r="51" spans="1:21" s="39" customFormat="1" ht="15">
      <c r="A51" s="191" t="s">
        <v>168</v>
      </c>
      <c r="B51" s="191"/>
      <c r="C51" s="191"/>
      <c r="D51" s="191"/>
      <c r="E51" s="38" t="s">
        <v>37</v>
      </c>
      <c r="G51" s="28" t="s">
        <v>177</v>
      </c>
      <c r="I51" s="183" t="s">
        <v>169</v>
      </c>
      <c r="J51" s="183"/>
      <c r="K51" s="183"/>
      <c r="L51" s="38"/>
      <c r="O51" s="40"/>
      <c r="P51" s="41"/>
      <c r="Q51" s="41"/>
      <c r="R51" s="41"/>
      <c r="S51" s="41"/>
      <c r="T51" s="41"/>
      <c r="U51" s="41"/>
    </row>
    <row r="52" spans="1:21" s="39" customFormat="1" ht="15">
      <c r="A52" s="40"/>
      <c r="B52" s="40"/>
      <c r="C52" s="192"/>
      <c r="D52" s="192"/>
      <c r="E52" s="192"/>
      <c r="F52" s="40"/>
      <c r="G52" s="40"/>
      <c r="H52" s="194"/>
      <c r="I52" s="194"/>
      <c r="J52" s="194"/>
      <c r="K52" s="194"/>
      <c r="L52" s="194"/>
      <c r="M52" s="194"/>
      <c r="N52" s="194"/>
      <c r="O52" s="40"/>
      <c r="P52" s="41"/>
      <c r="Q52" s="41"/>
      <c r="R52" s="41"/>
      <c r="S52" s="41"/>
      <c r="T52" s="41"/>
      <c r="U52" s="41"/>
    </row>
    <row r="53" spans="1:21" s="39" customFormat="1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2"/>
      <c r="M53" s="42"/>
      <c r="N53" s="40"/>
      <c r="O53" s="40"/>
      <c r="P53" s="41"/>
      <c r="Q53" s="41"/>
      <c r="R53" s="41"/>
      <c r="S53" s="41"/>
      <c r="T53" s="41"/>
      <c r="U53" s="41"/>
    </row>
    <row r="54" spans="1:21" s="39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2"/>
      <c r="M54" s="42"/>
      <c r="N54" s="40"/>
      <c r="O54" s="40"/>
      <c r="P54" s="41"/>
      <c r="Q54" s="41"/>
      <c r="R54" s="41"/>
      <c r="S54" s="41"/>
      <c r="T54" s="41"/>
      <c r="U54" s="41"/>
    </row>
    <row r="55" spans="1:21" s="39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2"/>
      <c r="M55" s="42"/>
      <c r="N55" s="40"/>
      <c r="O55" s="40"/>
      <c r="P55" s="41"/>
      <c r="Q55" s="41"/>
      <c r="R55" s="41"/>
      <c r="S55" s="41"/>
      <c r="T55" s="41"/>
      <c r="U55" s="41"/>
    </row>
    <row r="56" spans="1:21" s="39" customFormat="1" ht="15">
      <c r="A56" s="183" t="s">
        <v>167</v>
      </c>
      <c r="B56" s="183"/>
      <c r="C56" s="183"/>
      <c r="D56" s="183" t="s">
        <v>171</v>
      </c>
      <c r="E56" s="183"/>
      <c r="F56" s="183"/>
      <c r="G56" s="183" t="s">
        <v>170</v>
      </c>
      <c r="H56" s="183"/>
      <c r="I56" s="183" t="s">
        <v>178</v>
      </c>
      <c r="J56" s="183"/>
      <c r="K56" s="183"/>
      <c r="L56" s="38"/>
      <c r="O56" s="40"/>
      <c r="P56" s="41"/>
      <c r="Q56" s="41"/>
      <c r="R56" s="41"/>
      <c r="S56" s="41"/>
      <c r="T56" s="41"/>
      <c r="U56" s="41"/>
    </row>
    <row r="57" spans="1:11" ht="15.75">
      <c r="A57" s="1"/>
      <c r="B57" s="1"/>
      <c r="C57" s="1"/>
      <c r="D57" s="1"/>
      <c r="E57" s="1"/>
      <c r="F57" s="1"/>
      <c r="G57" s="1"/>
      <c r="H57" s="6"/>
      <c r="I57" s="6"/>
      <c r="J57" s="1"/>
      <c r="K57" s="1"/>
    </row>
  </sheetData>
  <sheetProtection/>
  <mergeCells count="24">
    <mergeCell ref="F8:F9"/>
    <mergeCell ref="G8:I8"/>
    <mergeCell ref="H52:J52"/>
    <mergeCell ref="K52:N52"/>
    <mergeCell ref="A56:C56"/>
    <mergeCell ref="D56:F56"/>
    <mergeCell ref="G56:H56"/>
    <mergeCell ref="I56:K56"/>
    <mergeCell ref="A1:D1"/>
    <mergeCell ref="A2:D2"/>
    <mergeCell ref="E1:J1"/>
    <mergeCell ref="E2:J2"/>
    <mergeCell ref="E3:J3"/>
    <mergeCell ref="E4:N4"/>
    <mergeCell ref="E6:J6"/>
    <mergeCell ref="J8:K9"/>
    <mergeCell ref="G50:J50"/>
    <mergeCell ref="A51:D51"/>
    <mergeCell ref="I51:K51"/>
    <mergeCell ref="C52:E52"/>
    <mergeCell ref="A8:A9"/>
    <mergeCell ref="B8:B9"/>
    <mergeCell ref="C8:D9"/>
    <mergeCell ref="E8:E9"/>
  </mergeCells>
  <printOptions/>
  <pageMargins left="0.32" right="0.1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192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193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194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7" t="s">
        <v>8</v>
      </c>
      <c r="H9" s="23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3" customFormat="1" ht="18" customHeight="1">
      <c r="A10" s="9">
        <v>1</v>
      </c>
      <c r="B10" s="53" t="s">
        <v>51</v>
      </c>
      <c r="C10" s="54" t="s">
        <v>195</v>
      </c>
      <c r="D10" s="55" t="s">
        <v>25</v>
      </c>
      <c r="E10" s="56">
        <v>34643</v>
      </c>
      <c r="F10" s="107">
        <v>10</v>
      </c>
      <c r="G10" s="108">
        <v>10</v>
      </c>
      <c r="H10" s="20"/>
      <c r="I10" s="21">
        <f>G10</f>
        <v>10</v>
      </c>
      <c r="J10" s="21">
        <v>9</v>
      </c>
      <c r="K10" s="24">
        <f aca="true" t="shared" si="0" ref="K10:K18">ROUND((J10*7+I10*2+F10)/10,1)</f>
        <v>9.3</v>
      </c>
      <c r="L10" s="18" t="str">
        <f>IF(K10&gt;=8.5,"A",IF(K10&gt;=7,"B",IF(K10&gt;=5.5,"C",IF(K10&gt;=4,"D",IF(AND(K10&lt;4,K10&gt;=0),"F",IF(AND(#REF!="",I10="",J10=""),"I",IF(OR(#REF!&lt;&gt;"",I10&lt;&gt;"",J10&lt;&gt;""),"X","R")))))))</f>
        <v>A</v>
      </c>
      <c r="M10" s="19">
        <f aca="true" t="shared" si="1" ref="M10:M18">IF(L10="A",4,IF(L10="B",3,IF(L10="C",2,IF(L10="D",1,0))))</f>
        <v>4</v>
      </c>
      <c r="N10" s="8" t="str">
        <f aca="true" t="shared" si="2" ref="N10:N18">IF(L10="A","GIỎI",IF(L10="B","KHÁ",IF(L10="C","TB",IF(L10="D","TB YẾU","KÉM"))))</f>
        <v>GIỎI</v>
      </c>
      <c r="O10" s="2" t="str">
        <f aca="true" t="shared" si="3" ref="O10:O18">IF(OR(K10&lt;4,J10&lt;=2),"KHÔNG ĐẠT","ĐẠT")</f>
        <v>ĐẠT</v>
      </c>
    </row>
    <row r="11" spans="1:15" ht="18" customHeight="1">
      <c r="A11" s="9">
        <v>2</v>
      </c>
      <c r="B11" s="57" t="s">
        <v>43</v>
      </c>
      <c r="C11" s="58" t="s">
        <v>44</v>
      </c>
      <c r="D11" s="59" t="s">
        <v>45</v>
      </c>
      <c r="E11" s="60">
        <v>34354</v>
      </c>
      <c r="F11" s="107">
        <v>7</v>
      </c>
      <c r="G11" s="108">
        <v>7</v>
      </c>
      <c r="H11" s="20"/>
      <c r="I11" s="21">
        <f aca="true" t="shared" si="4" ref="I11:I18">G11</f>
        <v>7</v>
      </c>
      <c r="J11" s="21">
        <v>7.5</v>
      </c>
      <c r="K11" s="24">
        <f t="shared" si="0"/>
        <v>7.4</v>
      </c>
      <c r="L11" s="18" t="str">
        <f>IF(K11&gt;=8.5,"A",IF(K11&gt;=7,"B",IF(K11&gt;=5.5,"C",IF(K11&gt;=4,"D",IF(AND(K11&lt;4,K11&gt;=0),"F",IF(AND(#REF!="",I11="",J11=""),"I",IF(OR(#REF!&lt;&gt;"",I11&lt;&gt;"",J11&lt;&gt;""),"X","R")))))))</f>
        <v>B</v>
      </c>
      <c r="M11" s="19">
        <f t="shared" si="1"/>
        <v>3</v>
      </c>
      <c r="N11" s="8" t="str">
        <f t="shared" si="2"/>
        <v>KHÁ</v>
      </c>
      <c r="O11" s="2" t="str">
        <f t="shared" si="3"/>
        <v>ĐẠT</v>
      </c>
    </row>
    <row r="12" spans="1:15" ht="18" customHeight="1">
      <c r="A12" s="9">
        <v>3</v>
      </c>
      <c r="B12" s="61" t="s">
        <v>81</v>
      </c>
      <c r="C12" s="62" t="s">
        <v>82</v>
      </c>
      <c r="D12" s="63" t="s">
        <v>21</v>
      </c>
      <c r="E12" s="64">
        <v>34592</v>
      </c>
      <c r="F12" s="107">
        <v>6</v>
      </c>
      <c r="G12" s="108">
        <v>9</v>
      </c>
      <c r="H12" s="20"/>
      <c r="I12" s="21">
        <f t="shared" si="4"/>
        <v>9</v>
      </c>
      <c r="J12" s="21">
        <v>8</v>
      </c>
      <c r="K12" s="24">
        <f t="shared" si="0"/>
        <v>8</v>
      </c>
      <c r="L12" s="18" t="str">
        <f>IF(K12&gt;=8.5,"A",IF(K12&gt;=7,"B",IF(K12&gt;=5.5,"C",IF(K12&gt;=4,"D",IF(AND(K12&lt;4,K12&gt;=0),"F",IF(AND(#REF!="",I12="",J12=""),"I",IF(OR(#REF!&lt;&gt;"",I12&lt;&gt;"",J12&lt;&gt;""),"X","R")))))))</f>
        <v>B</v>
      </c>
      <c r="M12" s="19">
        <f t="shared" si="1"/>
        <v>3</v>
      </c>
      <c r="N12" s="8" t="str">
        <f t="shared" si="2"/>
        <v>KHÁ</v>
      </c>
      <c r="O12" s="2" t="str">
        <f t="shared" si="3"/>
        <v>ĐẠT</v>
      </c>
    </row>
    <row r="13" spans="1:15" ht="18" customHeight="1">
      <c r="A13" s="9">
        <v>4</v>
      </c>
      <c r="B13" s="65" t="s">
        <v>119</v>
      </c>
      <c r="C13" s="54" t="s">
        <v>120</v>
      </c>
      <c r="D13" s="66" t="s">
        <v>121</v>
      </c>
      <c r="E13" s="56">
        <v>34915</v>
      </c>
      <c r="F13" s="107">
        <v>10</v>
      </c>
      <c r="G13" s="108">
        <v>10</v>
      </c>
      <c r="H13" s="20"/>
      <c r="I13" s="21">
        <f t="shared" si="4"/>
        <v>10</v>
      </c>
      <c r="J13" s="21">
        <v>9</v>
      </c>
      <c r="K13" s="24">
        <f t="shared" si="0"/>
        <v>9.3</v>
      </c>
      <c r="L13" s="18" t="str">
        <f>IF(K13&gt;=8.5,"A",IF(K13&gt;=7,"B",IF(K13&gt;=5.5,"C",IF(K13&gt;=4,"D",IF(AND(K13&lt;4,K13&gt;=0),"F",IF(AND(#REF!="",I13="",J13=""),"I",IF(OR(#REF!&lt;&gt;"",I13&lt;&gt;"",J13&lt;&gt;""),"X","R")))))))</f>
        <v>A</v>
      </c>
      <c r="M13" s="19">
        <f t="shared" si="1"/>
        <v>4</v>
      </c>
      <c r="N13" s="8" t="str">
        <f t="shared" si="2"/>
        <v>GIỎI</v>
      </c>
      <c r="O13" s="2" t="str">
        <f t="shared" si="3"/>
        <v>ĐẠT</v>
      </c>
    </row>
    <row r="14" spans="1:15" ht="18" customHeight="1">
      <c r="A14" s="9">
        <v>5</v>
      </c>
      <c r="B14" s="65" t="s">
        <v>131</v>
      </c>
      <c r="C14" s="67" t="s">
        <v>132</v>
      </c>
      <c r="D14" s="66" t="s">
        <v>31</v>
      </c>
      <c r="E14" s="56" t="s">
        <v>196</v>
      </c>
      <c r="F14" s="109">
        <v>9</v>
      </c>
      <c r="G14" s="110">
        <v>8</v>
      </c>
      <c r="H14" s="20"/>
      <c r="I14" s="21">
        <f t="shared" si="4"/>
        <v>8</v>
      </c>
      <c r="J14" s="21">
        <v>9</v>
      </c>
      <c r="K14" s="24">
        <f t="shared" si="0"/>
        <v>8.8</v>
      </c>
      <c r="L14" s="18" t="str">
        <f>IF(K14&gt;=8.5,"A",IF(K14&gt;=7,"B",IF(K14&gt;=5.5,"C",IF(K14&gt;=4,"D",IF(AND(K14&lt;4,K14&gt;=0),"F",IF(AND(#REF!="",I14="",J14=""),"I",IF(OR(#REF!&lt;&gt;"",I14&lt;&gt;"",J14&lt;&gt;""),"X","R")))))))</f>
        <v>A</v>
      </c>
      <c r="M14" s="19">
        <f t="shared" si="1"/>
        <v>4</v>
      </c>
      <c r="N14" s="8" t="str">
        <f t="shared" si="2"/>
        <v>GIỎI</v>
      </c>
      <c r="O14" s="2" t="str">
        <f t="shared" si="3"/>
        <v>ĐẠT</v>
      </c>
    </row>
    <row r="15" spans="1:15" ht="18" customHeight="1">
      <c r="A15" s="9">
        <v>6</v>
      </c>
      <c r="B15" s="65" t="s">
        <v>135</v>
      </c>
      <c r="C15" s="54" t="s">
        <v>136</v>
      </c>
      <c r="D15" s="68" t="s">
        <v>34</v>
      </c>
      <c r="E15" s="69">
        <v>34833</v>
      </c>
      <c r="F15" s="107">
        <v>7</v>
      </c>
      <c r="G15" s="108">
        <v>9</v>
      </c>
      <c r="H15" s="20"/>
      <c r="I15" s="21">
        <f t="shared" si="4"/>
        <v>9</v>
      </c>
      <c r="J15" s="21">
        <v>7.5</v>
      </c>
      <c r="K15" s="24">
        <f t="shared" si="0"/>
        <v>7.8</v>
      </c>
      <c r="L15" s="18" t="str">
        <f>IF(K15&gt;=8.5,"A",IF(K15&gt;=7,"B",IF(K15&gt;=5.5,"C",IF(K15&gt;=4,"D",IF(AND(K15&lt;4,K15&gt;=0),"F",IF(AND(#REF!="",I15="",J15=""),"I",IF(OR(#REF!&lt;&gt;"",I15&lt;&gt;"",J15&lt;&gt;""),"X","R")))))))</f>
        <v>B</v>
      </c>
      <c r="M15" s="19">
        <f t="shared" si="1"/>
        <v>3</v>
      </c>
      <c r="N15" s="8" t="str">
        <f t="shared" si="2"/>
        <v>KHÁ</v>
      </c>
      <c r="O15" s="2" t="str">
        <f t="shared" si="3"/>
        <v>ĐẠT</v>
      </c>
    </row>
    <row r="16" spans="1:15" ht="18" customHeight="1">
      <c r="A16" s="9">
        <v>7</v>
      </c>
      <c r="B16" s="57" t="s">
        <v>147</v>
      </c>
      <c r="C16" s="15" t="s">
        <v>148</v>
      </c>
      <c r="D16" s="70" t="s">
        <v>149</v>
      </c>
      <c r="E16" s="71" t="s">
        <v>35</v>
      </c>
      <c r="F16" s="107">
        <v>10</v>
      </c>
      <c r="G16" s="108">
        <v>10</v>
      </c>
      <c r="H16" s="20"/>
      <c r="I16" s="21">
        <f t="shared" si="4"/>
        <v>10</v>
      </c>
      <c r="J16" s="21">
        <v>9.5</v>
      </c>
      <c r="K16" s="24">
        <f t="shared" si="0"/>
        <v>9.7</v>
      </c>
      <c r="L16" s="18" t="str">
        <f>IF(K16&gt;=8.5,"A",IF(K16&gt;=7,"B",IF(K16&gt;=5.5,"C",IF(K16&gt;=4,"D",IF(AND(K16&lt;4,K16&gt;=0),"F",IF(AND(#REF!="",I16="",J16=""),"I",IF(OR(#REF!&lt;&gt;"",I16&lt;&gt;"",J16&lt;&gt;""),"X","R")))))))</f>
        <v>A</v>
      </c>
      <c r="M16" s="19">
        <f t="shared" si="1"/>
        <v>4</v>
      </c>
      <c r="N16" s="8" t="str">
        <f t="shared" si="2"/>
        <v>GIỎI</v>
      </c>
      <c r="O16" s="2" t="str">
        <f t="shared" si="3"/>
        <v>ĐẠT</v>
      </c>
    </row>
    <row r="17" spans="1:15" ht="18" customHeight="1">
      <c r="A17" s="9">
        <v>8</v>
      </c>
      <c r="B17" s="14" t="s">
        <v>156</v>
      </c>
      <c r="C17" s="15" t="s">
        <v>157</v>
      </c>
      <c r="D17" s="70" t="s">
        <v>24</v>
      </c>
      <c r="E17" s="17">
        <v>32593</v>
      </c>
      <c r="F17" s="107">
        <v>9</v>
      </c>
      <c r="G17" s="108">
        <v>6</v>
      </c>
      <c r="H17" s="20"/>
      <c r="I17" s="21">
        <f t="shared" si="4"/>
        <v>6</v>
      </c>
      <c r="J17" s="21">
        <v>8.5</v>
      </c>
      <c r="K17" s="24">
        <f t="shared" si="0"/>
        <v>8.1</v>
      </c>
      <c r="L17" s="18" t="str">
        <f>IF(K17&gt;=8.5,"A",IF(K17&gt;=7,"B",IF(K17&gt;=5.5,"C",IF(K17&gt;=4,"D",IF(AND(K17&lt;4,K17&gt;=0),"F",IF(AND(#REF!="",I17="",J17=""),"I",IF(OR(#REF!&lt;&gt;"",I17&lt;&gt;"",J17&lt;&gt;""),"X","R")))))))</f>
        <v>B</v>
      </c>
      <c r="M17" s="19">
        <f t="shared" si="1"/>
        <v>3</v>
      </c>
      <c r="N17" s="8" t="str">
        <f t="shared" si="2"/>
        <v>KHÁ</v>
      </c>
      <c r="O17" s="2" t="str">
        <f t="shared" si="3"/>
        <v>ĐẠT</v>
      </c>
    </row>
    <row r="18" spans="1:15" ht="18" customHeight="1">
      <c r="A18" s="9">
        <v>9</v>
      </c>
      <c r="B18" s="72" t="s">
        <v>159</v>
      </c>
      <c r="C18" s="15" t="s">
        <v>160</v>
      </c>
      <c r="D18" s="16" t="s">
        <v>24</v>
      </c>
      <c r="E18" s="17">
        <v>34254</v>
      </c>
      <c r="F18" s="107">
        <v>6</v>
      </c>
      <c r="G18" s="108">
        <v>7</v>
      </c>
      <c r="H18" s="20"/>
      <c r="I18" s="21">
        <f t="shared" si="4"/>
        <v>7</v>
      </c>
      <c r="J18" s="21">
        <v>5</v>
      </c>
      <c r="K18" s="24">
        <f t="shared" si="0"/>
        <v>5.5</v>
      </c>
      <c r="L18" s="18" t="str">
        <f>IF(K18&gt;=8.5,"A",IF(K18&gt;=7,"B",IF(K18&gt;=5.5,"C",IF(K18&gt;=4,"D",IF(AND(K18&lt;4,K18&gt;=0),"F",IF(AND(#REF!="",I18="",J18=""),"I",IF(OR(#REF!&lt;&gt;"",I18&lt;&gt;"",J18&lt;&gt;""),"X","R")))))))</f>
        <v>C</v>
      </c>
      <c r="M18" s="19">
        <f t="shared" si="1"/>
        <v>2</v>
      </c>
      <c r="N18" s="8" t="str">
        <f t="shared" si="2"/>
        <v>TB</v>
      </c>
      <c r="O18" s="2" t="str">
        <f t="shared" si="3"/>
        <v>ĐẠT</v>
      </c>
    </row>
    <row r="19" spans="1:6" ht="10.5" customHeight="1">
      <c r="A19" s="22"/>
      <c r="F19" s="1"/>
    </row>
    <row r="20" spans="2:5" ht="15.75">
      <c r="B20" s="189" t="s">
        <v>179</v>
      </c>
      <c r="C20" s="189"/>
      <c r="D20" s="189"/>
      <c r="E20" s="189"/>
    </row>
    <row r="21" spans="2:15" ht="15.75">
      <c r="B21" s="182" t="s">
        <v>168</v>
      </c>
      <c r="C21" s="182"/>
      <c r="D21" s="182"/>
      <c r="E21" s="182" t="s">
        <v>37</v>
      </c>
      <c r="F21" s="182"/>
      <c r="G21" s="182"/>
      <c r="H21" s="182"/>
      <c r="I21" s="180" t="s">
        <v>38</v>
      </c>
      <c r="J21" s="180"/>
      <c r="K21" s="180"/>
      <c r="L21" s="27"/>
      <c r="M21" s="180" t="s">
        <v>169</v>
      </c>
      <c r="N21" s="180"/>
      <c r="O21" s="180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3" ht="15.75">
      <c r="B23" s="10"/>
      <c r="C23" s="10"/>
      <c r="D23" s="10"/>
      <c r="E23" s="10"/>
      <c r="F23" s="12"/>
      <c r="G23" s="10"/>
      <c r="H23" s="10"/>
      <c r="I23" s="10"/>
      <c r="J23" s="10"/>
      <c r="K23" s="10"/>
      <c r="L23" s="11"/>
      <c r="M23" s="11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  <row r="25" spans="2:15" ht="15.75">
      <c r="B25" s="182" t="s">
        <v>167</v>
      </c>
      <c r="C25" s="182"/>
      <c r="D25" s="182"/>
      <c r="E25" s="182" t="s">
        <v>171</v>
      </c>
      <c r="F25" s="182"/>
      <c r="G25" s="182"/>
      <c r="H25" s="182"/>
      <c r="I25" s="182" t="s">
        <v>170</v>
      </c>
      <c r="J25" s="182"/>
      <c r="K25" s="182"/>
      <c r="L25" s="27"/>
      <c r="M25" s="180" t="s">
        <v>178</v>
      </c>
      <c r="N25" s="180"/>
      <c r="O25" s="180"/>
    </row>
    <row r="26" spans="2:13" ht="15.75">
      <c r="B26" s="10"/>
      <c r="C26" s="10"/>
      <c r="D26" s="10"/>
      <c r="E26" s="10"/>
      <c r="F26" s="12"/>
      <c r="G26" s="10"/>
      <c r="H26" s="10"/>
      <c r="I26" s="10"/>
      <c r="J26" s="10"/>
      <c r="K26" s="10"/>
      <c r="L26" s="11"/>
      <c r="M26" s="11"/>
    </row>
  </sheetData>
  <sheetProtection/>
  <mergeCells count="26">
    <mergeCell ref="K8:M8"/>
    <mergeCell ref="A1:D1"/>
    <mergeCell ref="E1:N1"/>
    <mergeCell ref="A2:D2"/>
    <mergeCell ref="E2:N2"/>
    <mergeCell ref="E3:N3"/>
    <mergeCell ref="E4:N4"/>
    <mergeCell ref="N8:O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5:D25"/>
    <mergeCell ref="E25:H25"/>
    <mergeCell ref="I25:K25"/>
    <mergeCell ref="M25:O25"/>
    <mergeCell ref="B20:E20"/>
    <mergeCell ref="B21:D21"/>
    <mergeCell ref="E21:H21"/>
    <mergeCell ref="I21:K21"/>
    <mergeCell ref="M21:O21"/>
  </mergeCells>
  <printOptions/>
  <pageMargins left="0.55" right="0.16" top="0.75" bottom="0.75" header="0.31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57421875" style="1" customWidth="1"/>
    <col min="4" max="4" width="7.140625" style="1" customWidth="1"/>
    <col min="5" max="5" width="10.8515625" style="1" customWidth="1"/>
    <col min="6" max="6" width="9.7109375" style="13" customWidth="1"/>
    <col min="7" max="7" width="7.00390625" style="1" customWidth="1"/>
    <col min="8" max="8" width="7.57421875" style="1" customWidth="1"/>
    <col min="9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197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186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163</v>
      </c>
      <c r="H8" s="176"/>
      <c r="I8" s="177"/>
      <c r="J8" s="173" t="s">
        <v>164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9.75" customHeight="1">
      <c r="A9" s="179"/>
      <c r="B9" s="179"/>
      <c r="C9" s="179"/>
      <c r="D9" s="179"/>
      <c r="E9" s="179"/>
      <c r="F9" s="174"/>
      <c r="G9" s="4" t="s">
        <v>174</v>
      </c>
      <c r="H9" s="48" t="s">
        <v>181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88" customFormat="1" ht="18" customHeight="1">
      <c r="A10" s="9">
        <v>1</v>
      </c>
      <c r="B10" s="14" t="s">
        <v>131</v>
      </c>
      <c r="C10" s="15" t="s">
        <v>132</v>
      </c>
      <c r="D10" s="16" t="s">
        <v>31</v>
      </c>
      <c r="E10" s="17" t="s">
        <v>32</v>
      </c>
      <c r="F10" s="50">
        <v>8</v>
      </c>
      <c r="G10" s="51"/>
      <c r="H10" s="84">
        <v>8.4</v>
      </c>
      <c r="I10" s="21">
        <f>H10</f>
        <v>8.4</v>
      </c>
      <c r="J10" s="21">
        <v>0</v>
      </c>
      <c r="K10" s="85">
        <f>ROUND((J10*6+I10*3+F10)/10,1)</f>
        <v>3.3</v>
      </c>
      <c r="L10" s="86" t="str">
        <f>IF(K10&gt;=8.5,"A",IF(K10&gt;=7,"B",IF(K10&gt;=5.5,"C",IF(K10&gt;=4,"D",IF(AND(K10&lt;4,K10&gt;=0),"F",IF(AND(#REF!="",I10="",J10=""),"I",IF(OR(#REF!&lt;&gt;"",I10&lt;&gt;"",J10&lt;&gt;""),"X","R")))))))</f>
        <v>F</v>
      </c>
      <c r="M10" s="87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6" ht="10.5" customHeight="1">
      <c r="A11" s="22"/>
      <c r="F11" s="1"/>
    </row>
    <row r="12" spans="2:5" ht="15.75">
      <c r="B12" s="189" t="s">
        <v>180</v>
      </c>
      <c r="C12" s="189"/>
      <c r="D12" s="189"/>
      <c r="E12" s="189"/>
    </row>
    <row r="13" spans="2:15" ht="15.75">
      <c r="B13" s="182" t="s">
        <v>168</v>
      </c>
      <c r="C13" s="182"/>
      <c r="D13" s="182"/>
      <c r="E13" s="182" t="s">
        <v>37</v>
      </c>
      <c r="F13" s="182"/>
      <c r="G13" s="182"/>
      <c r="H13" s="182"/>
      <c r="I13" s="180" t="s">
        <v>38</v>
      </c>
      <c r="J13" s="180"/>
      <c r="K13" s="180"/>
      <c r="L13" s="27"/>
      <c r="M13" s="180" t="s">
        <v>169</v>
      </c>
      <c r="N13" s="180"/>
      <c r="O13" s="180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182" t="s">
        <v>167</v>
      </c>
      <c r="C17" s="182"/>
      <c r="D17" s="182"/>
      <c r="E17" s="182" t="s">
        <v>171</v>
      </c>
      <c r="F17" s="182"/>
      <c r="G17" s="182"/>
      <c r="H17" s="182"/>
      <c r="I17" s="182" t="s">
        <v>170</v>
      </c>
      <c r="J17" s="182"/>
      <c r="K17" s="182"/>
      <c r="L17" s="27"/>
      <c r="M17" s="180" t="s">
        <v>172</v>
      </c>
      <c r="N17" s="180"/>
      <c r="O17" s="180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K8:M8"/>
    <mergeCell ref="A1:D1"/>
    <mergeCell ref="E1:N1"/>
    <mergeCell ref="A2:D2"/>
    <mergeCell ref="E2:N2"/>
    <mergeCell ref="E3:N3"/>
    <mergeCell ref="E4:N4"/>
    <mergeCell ref="N8:O9"/>
    <mergeCell ref="E5:N5"/>
    <mergeCell ref="E6:N6"/>
    <mergeCell ref="A8:A9"/>
    <mergeCell ref="B8:B9"/>
    <mergeCell ref="C8:D9"/>
    <mergeCell ref="E8:E9"/>
    <mergeCell ref="F8:F9"/>
    <mergeCell ref="G8:I8"/>
    <mergeCell ref="B17:D17"/>
    <mergeCell ref="E17:H17"/>
    <mergeCell ref="I17:K17"/>
    <mergeCell ref="M17:O17"/>
    <mergeCell ref="J8:J9"/>
    <mergeCell ref="B12:E12"/>
    <mergeCell ref="B13:D13"/>
    <mergeCell ref="E13:H13"/>
    <mergeCell ref="I13:K13"/>
    <mergeCell ref="M13:O13"/>
  </mergeCells>
  <printOptions/>
  <pageMargins left="0.17" right="0.16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57421875" style="1" bestFit="1" customWidth="1"/>
    <col min="2" max="3" width="12.57421875" style="1" customWidth="1"/>
    <col min="4" max="4" width="7.421875" style="1" customWidth="1"/>
    <col min="5" max="5" width="10.8515625" style="1" customWidth="1"/>
    <col min="6" max="6" width="9.7109375" style="13" customWidth="1"/>
    <col min="7" max="7" width="7.00390625" style="1" customWidth="1"/>
    <col min="8" max="8" width="5.71093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8.00390625" style="6" customWidth="1"/>
    <col min="13" max="13" width="7.7109375" style="6" customWidth="1"/>
    <col min="14" max="14" width="8.7109375" style="1" customWidth="1"/>
    <col min="15" max="15" width="11.7109375" style="1" customWidth="1"/>
    <col min="16" max="16384" width="9.140625" style="1" customWidth="1"/>
  </cols>
  <sheetData>
    <row r="1" spans="1:14" ht="15.75">
      <c r="A1" s="181" t="s">
        <v>1</v>
      </c>
      <c r="B1" s="181"/>
      <c r="C1" s="181"/>
      <c r="D1" s="181"/>
      <c r="E1" s="182" t="s">
        <v>7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9.5" customHeight="1">
      <c r="A2" s="183" t="s">
        <v>2</v>
      </c>
      <c r="B2" s="183"/>
      <c r="C2" s="183"/>
      <c r="D2" s="183"/>
      <c r="E2" s="182" t="s">
        <v>162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5:14" ht="20.25" customHeight="1">
      <c r="E3" s="184" t="s">
        <v>19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5:14" ht="18.75" customHeight="1">
      <c r="E4" s="182" t="s">
        <v>198</v>
      </c>
      <c r="F4" s="182"/>
      <c r="G4" s="182"/>
      <c r="H4" s="182"/>
      <c r="I4" s="182"/>
      <c r="J4" s="182"/>
      <c r="K4" s="182"/>
      <c r="L4" s="182"/>
      <c r="M4" s="182"/>
      <c r="N4" s="182"/>
    </row>
    <row r="5" spans="5:14" ht="18.75" customHeight="1">
      <c r="E5" s="172" t="s">
        <v>199</v>
      </c>
      <c r="F5" s="172"/>
      <c r="G5" s="172"/>
      <c r="H5" s="172"/>
      <c r="I5" s="172"/>
      <c r="J5" s="172"/>
      <c r="K5" s="172"/>
      <c r="L5" s="172"/>
      <c r="M5" s="172"/>
      <c r="N5" s="172"/>
    </row>
    <row r="6" spans="5:14" ht="15.75" customHeight="1">
      <c r="E6" s="172" t="s">
        <v>200</v>
      </c>
      <c r="F6" s="172"/>
      <c r="G6" s="172"/>
      <c r="H6" s="172"/>
      <c r="I6" s="172"/>
      <c r="J6" s="172"/>
      <c r="K6" s="172"/>
      <c r="L6" s="172"/>
      <c r="M6" s="172"/>
      <c r="N6" s="172"/>
    </row>
    <row r="7" ht="10.5" customHeight="1"/>
    <row r="8" spans="1:15" s="5" customFormat="1" ht="42" customHeight="1">
      <c r="A8" s="179" t="s">
        <v>0</v>
      </c>
      <c r="B8" s="179" t="s">
        <v>3</v>
      </c>
      <c r="C8" s="179" t="s">
        <v>4</v>
      </c>
      <c r="D8" s="179"/>
      <c r="E8" s="178" t="s">
        <v>5</v>
      </c>
      <c r="F8" s="173" t="s">
        <v>12</v>
      </c>
      <c r="G8" s="175" t="s">
        <v>165</v>
      </c>
      <c r="H8" s="176"/>
      <c r="I8" s="177"/>
      <c r="J8" s="173" t="s">
        <v>166</v>
      </c>
      <c r="K8" s="175" t="s">
        <v>11</v>
      </c>
      <c r="L8" s="176"/>
      <c r="M8" s="177"/>
      <c r="N8" s="185" t="s">
        <v>15</v>
      </c>
      <c r="O8" s="186"/>
    </row>
    <row r="9" spans="1:15" s="5" customFormat="1" ht="30.75" customHeight="1">
      <c r="A9" s="179"/>
      <c r="B9" s="179"/>
      <c r="C9" s="179"/>
      <c r="D9" s="179"/>
      <c r="E9" s="179"/>
      <c r="F9" s="174"/>
      <c r="G9" s="7" t="s">
        <v>8</v>
      </c>
      <c r="H9" s="7" t="s">
        <v>9</v>
      </c>
      <c r="I9" s="4" t="s">
        <v>10</v>
      </c>
      <c r="J9" s="174"/>
      <c r="K9" s="4" t="s">
        <v>13</v>
      </c>
      <c r="L9" s="4" t="s">
        <v>6</v>
      </c>
      <c r="M9" s="4" t="s">
        <v>14</v>
      </c>
      <c r="N9" s="187"/>
      <c r="O9" s="188"/>
    </row>
    <row r="10" spans="1:15" s="135" customFormat="1" ht="26.25" customHeight="1">
      <c r="A10" s="9">
        <v>1</v>
      </c>
      <c r="B10" s="53" t="s">
        <v>39</v>
      </c>
      <c r="C10" s="89" t="s">
        <v>40</v>
      </c>
      <c r="D10" s="90" t="s">
        <v>41</v>
      </c>
      <c r="E10" s="139">
        <v>34314</v>
      </c>
      <c r="F10" s="43">
        <v>9</v>
      </c>
      <c r="G10" s="43">
        <v>9</v>
      </c>
      <c r="H10" s="44"/>
      <c r="I10" s="45">
        <f>G10</f>
        <v>9</v>
      </c>
      <c r="J10" s="45">
        <v>9</v>
      </c>
      <c r="K10" s="132">
        <f>ROUND((J10*7+I10*2+F10)/10,1)</f>
        <v>9</v>
      </c>
      <c r="L10" s="133" t="str">
        <f>IF(K10&gt;=8.5,"A",IF(K10&gt;=7,"B",IF(K10&gt;=5.5,"C",IF(K10&gt;=4,"D",IF(AND(K10&lt;4,K10&gt;=0),"F",IF(AND(F10="",I10="",J10=""),"I",IF(OR(F10&lt;&gt;"",I10&lt;&gt;"",J10&lt;&gt;""),"X","R")))))))</f>
        <v>A</v>
      </c>
      <c r="M10" s="134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5" customFormat="1" ht="26.25" customHeight="1">
      <c r="A11" s="9">
        <v>2</v>
      </c>
      <c r="B11" s="136" t="s">
        <v>96</v>
      </c>
      <c r="C11" s="137" t="s">
        <v>201</v>
      </c>
      <c r="D11" s="138" t="s">
        <v>28</v>
      </c>
      <c r="E11" s="64">
        <v>34551</v>
      </c>
      <c r="F11" s="43">
        <v>9</v>
      </c>
      <c r="G11" s="43">
        <v>9</v>
      </c>
      <c r="H11" s="45"/>
      <c r="I11" s="45">
        <f>G11</f>
        <v>9</v>
      </c>
      <c r="J11" s="45">
        <v>8</v>
      </c>
      <c r="K11" s="132">
        <f>ROUND((J11*7+I11*2+F11)/10,1)</f>
        <v>8.3</v>
      </c>
      <c r="L11" s="133" t="str">
        <f>IF(K11&gt;=8.5,"A",IF(K11&gt;=7,"B",IF(K11&gt;=5.5,"C",IF(K11&gt;=4,"D",IF(AND(K11&lt;4,K11&gt;=0),"F",IF(AND(F11="",I11="",J11=""),"I",IF(OR(F11&lt;&gt;"",I11&lt;&gt;"",J11&lt;&gt;""),"X","R")))))))</f>
        <v>B</v>
      </c>
      <c r="M11" s="134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10" customFormat="1" ht="26.25" customHeight="1">
      <c r="A12" s="129"/>
      <c r="B12" s="129"/>
      <c r="C12" s="130"/>
      <c r="D12" s="131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2:5" ht="21.75" customHeight="1">
      <c r="B13" s="189" t="s">
        <v>205</v>
      </c>
      <c r="C13" s="189"/>
      <c r="D13" s="189"/>
      <c r="E13" s="189"/>
    </row>
    <row r="14" spans="2:15" ht="15.75">
      <c r="B14" s="182" t="s">
        <v>168</v>
      </c>
      <c r="C14" s="182"/>
      <c r="D14" s="182"/>
      <c r="E14" s="182" t="s">
        <v>37</v>
      </c>
      <c r="F14" s="182"/>
      <c r="G14" s="182"/>
      <c r="H14" s="182"/>
      <c r="I14" s="180" t="s">
        <v>38</v>
      </c>
      <c r="J14" s="180"/>
      <c r="K14" s="180"/>
      <c r="L14" s="27"/>
      <c r="M14" s="180" t="s">
        <v>169</v>
      </c>
      <c r="N14" s="180"/>
      <c r="O14" s="180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182" t="s">
        <v>167</v>
      </c>
      <c r="C18" s="182"/>
      <c r="D18" s="182"/>
      <c r="E18" s="182" t="s">
        <v>171</v>
      </c>
      <c r="F18" s="182"/>
      <c r="G18" s="182"/>
      <c r="H18" s="182"/>
      <c r="I18" s="182" t="s">
        <v>170</v>
      </c>
      <c r="J18" s="182"/>
      <c r="K18" s="182"/>
      <c r="L18" s="27"/>
      <c r="M18" s="180" t="s">
        <v>178</v>
      </c>
      <c r="N18" s="180"/>
      <c r="O18" s="180"/>
    </row>
    <row r="19" spans="2:15" ht="15.75">
      <c r="B19" s="182"/>
      <c r="C19" s="182"/>
      <c r="D19" s="182"/>
      <c r="E19" s="10"/>
      <c r="F19" s="12"/>
      <c r="G19" s="10"/>
      <c r="H19" s="10"/>
      <c r="I19" s="10"/>
      <c r="J19" s="10"/>
      <c r="K19" s="180"/>
      <c r="L19" s="180"/>
      <c r="M19" s="180"/>
      <c r="N19" s="180"/>
      <c r="O19" s="180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8">
    <mergeCell ref="J8:J9"/>
    <mergeCell ref="K8:M8"/>
    <mergeCell ref="A1:D1"/>
    <mergeCell ref="E1:N1"/>
    <mergeCell ref="A2:D2"/>
    <mergeCell ref="E2:N2"/>
    <mergeCell ref="E3:N3"/>
    <mergeCell ref="E4:N4"/>
    <mergeCell ref="B14:D14"/>
    <mergeCell ref="E14:H14"/>
    <mergeCell ref="E5:N5"/>
    <mergeCell ref="E6:N6"/>
    <mergeCell ref="A8:A9"/>
    <mergeCell ref="B8:B9"/>
    <mergeCell ref="C8:D9"/>
    <mergeCell ref="E8:E9"/>
    <mergeCell ref="F8:F9"/>
    <mergeCell ref="G8:I8"/>
    <mergeCell ref="I14:K14"/>
    <mergeCell ref="M14:O14"/>
    <mergeCell ref="B18:D18"/>
    <mergeCell ref="B19:D19"/>
    <mergeCell ref="K19:O19"/>
    <mergeCell ref="N8:O9"/>
    <mergeCell ref="E18:H18"/>
    <mergeCell ref="I18:K18"/>
    <mergeCell ref="M18:O18"/>
    <mergeCell ref="B13:E13"/>
  </mergeCells>
  <printOptions/>
  <pageMargins left="0.36" right="0.1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2018-05-08T08:39:36Z</cp:lastPrinted>
  <dcterms:created xsi:type="dcterms:W3CDTF">2009-09-21T02:41:34Z</dcterms:created>
  <dcterms:modified xsi:type="dcterms:W3CDTF">2018-05-08T08:39:53Z</dcterms:modified>
  <cp:category/>
  <cp:version/>
  <cp:contentType/>
  <cp:contentStatus/>
</cp:coreProperties>
</file>