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880" activeTab="8"/>
  </bookViews>
  <sheets>
    <sheet name="CNXLNT&amp;DA" sheetId="1" r:id="rId1"/>
    <sheet name="QTMT" sheetId="2" r:id="rId2"/>
    <sheet name="CNXLKT,TO" sheetId="3" r:id="rId3"/>
    <sheet name="ONKSTO" sheetId="4" r:id="rId4"/>
    <sheet name="LCSMT" sheetId="5" r:id="rId5"/>
    <sheet name="TTKS" sheetId="6" r:id="rId6"/>
    <sheet name="CTN" sheetId="7" r:id="rId7"/>
    <sheet name="THPTMT" sheetId="8" r:id="rId8"/>
    <sheet name="PTMT HL" sheetId="9" r:id="rId9"/>
  </sheets>
  <definedNames/>
  <calcPr fullCalcOnLoad="1"/>
</workbook>
</file>

<file path=xl/sharedStrings.xml><?xml version="1.0" encoding="utf-8"?>
<sst xmlns="http://schemas.openxmlformats.org/spreadsheetml/2006/main" count="1269" uniqueCount="178">
  <si>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</si>
  <si>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</si>
  <si>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</si>
  <si>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</si>
  <si>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</si>
  <si>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</si>
  <si>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</si>
  <si>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</si>
  <si>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</si>
  <si>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</si>
  <si>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</si>
  <si>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</si>
  <si>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</si>
  <si>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</si>
  <si>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</si>
  <si>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Long</t>
  </si>
  <si>
    <t>Nguyễn Văn</t>
  </si>
  <si>
    <t>Sơn</t>
  </si>
  <si>
    <t>Người đọc điểm</t>
  </si>
  <si>
    <t>Người vào điểm</t>
  </si>
  <si>
    <t>Anh</t>
  </si>
  <si>
    <t>Duyên</t>
  </si>
  <si>
    <t>13Q1011089</t>
  </si>
  <si>
    <t>27.11.1995</t>
  </si>
  <si>
    <t>Trần Minh</t>
  </si>
  <si>
    <t>Toàn</t>
  </si>
  <si>
    <t>LỚP: CÔNG NGHỆ KỸ THUẬT MÔI TRƯỜNG K6</t>
  </si>
  <si>
    <t>14Q1011001</t>
  </si>
  <si>
    <t>Nguyễn Hoàng</t>
  </si>
  <si>
    <t>24.02.1992</t>
  </si>
  <si>
    <t>28.08.1996</t>
  </si>
  <si>
    <t>14Q1011019</t>
  </si>
  <si>
    <t>Nguyễn Việt</t>
  </si>
  <si>
    <t>Dũng</t>
  </si>
  <si>
    <t>30.04.1995</t>
  </si>
  <si>
    <t>14Q1011006</t>
  </si>
  <si>
    <t>Văn Thị Hồng</t>
  </si>
  <si>
    <t>25.12.1995</t>
  </si>
  <si>
    <t>14Q1011022</t>
  </si>
  <si>
    <t>Nguyễn Thị Hiếu</t>
  </si>
  <si>
    <t>Giang</t>
  </si>
  <si>
    <t>08.05.1995</t>
  </si>
  <si>
    <t>14Q1011023</t>
  </si>
  <si>
    <t>Nguyễn Thị Thuỳ</t>
  </si>
  <si>
    <t>13.01.1996</t>
  </si>
  <si>
    <t>14Q1011025</t>
  </si>
  <si>
    <t>Phạm Ngọc</t>
  </si>
  <si>
    <t>Hảo</t>
  </si>
  <si>
    <t>20.09.1996</t>
  </si>
  <si>
    <t>14Q1011026</t>
  </si>
  <si>
    <t>Hoàng Kim</t>
  </si>
  <si>
    <t>Hạnh</t>
  </si>
  <si>
    <t>03.10.1993</t>
  </si>
  <si>
    <t>Lê Minh</t>
  </si>
  <si>
    <t>14Q1011038</t>
  </si>
  <si>
    <t>Hùng</t>
  </si>
  <si>
    <t>04.10.1996</t>
  </si>
  <si>
    <t>14Q1011043</t>
  </si>
  <si>
    <t>Hà Thị Khánh</t>
  </si>
  <si>
    <t>Linh</t>
  </si>
  <si>
    <t>12.06.1996</t>
  </si>
  <si>
    <t>14Q1011045</t>
  </si>
  <si>
    <t>14Q1011053</t>
  </si>
  <si>
    <t>Võ Văn</t>
  </si>
  <si>
    <t>Minh</t>
  </si>
  <si>
    <t>02.11.1995</t>
  </si>
  <si>
    <t>14Q1011064</t>
  </si>
  <si>
    <t>Trần Văn</t>
  </si>
  <si>
    <t>Phước</t>
  </si>
  <si>
    <t>27.09.1996</t>
  </si>
  <si>
    <t>14Q1011065</t>
  </si>
  <si>
    <t>Trần Thị</t>
  </si>
  <si>
    <t>Phượng</t>
  </si>
  <si>
    <t>24.10.1996</t>
  </si>
  <si>
    <t>14Q1011068</t>
  </si>
  <si>
    <t>Hoàng Thị</t>
  </si>
  <si>
    <t>Quyên</t>
  </si>
  <si>
    <t>05.03.1995</t>
  </si>
  <si>
    <t>14Q1011069</t>
  </si>
  <si>
    <t>Nguyễn Trí</t>
  </si>
  <si>
    <t>Quyết</t>
  </si>
  <si>
    <t>08.10.1996</t>
  </si>
  <si>
    <t xml:space="preserve">Nguyễn Thái </t>
  </si>
  <si>
    <t>14Q1011074</t>
  </si>
  <si>
    <t>Lê Trần Uyên</t>
  </si>
  <si>
    <t>Thi</t>
  </si>
  <si>
    <t>18.05.1995</t>
  </si>
  <si>
    <t>14Q1011076</t>
  </si>
  <si>
    <t>Trần Thị Ngọc</t>
  </si>
  <si>
    <t>Thoan</t>
  </si>
  <si>
    <t>21.10.1996</t>
  </si>
  <si>
    <t>14Q1011077</t>
  </si>
  <si>
    <t>Thông</t>
  </si>
  <si>
    <t>14.02.1994</t>
  </si>
  <si>
    <t>14Q1011078</t>
  </si>
  <si>
    <t>Trần Hữu</t>
  </si>
  <si>
    <t>Thuận</t>
  </si>
  <si>
    <t>01.08.1995</t>
  </si>
  <si>
    <t>14Q1011004</t>
  </si>
  <si>
    <t>Trần Thị Thu</t>
  </si>
  <si>
    <t>Thuỷ</t>
  </si>
  <si>
    <t>20.08.1996</t>
  </si>
  <si>
    <t>14Q1011079</t>
  </si>
  <si>
    <t>Nguyễn Thị Hoài</t>
  </si>
  <si>
    <t>Thương</t>
  </si>
  <si>
    <t>29.08.1996</t>
  </si>
  <si>
    <t>14Q1011080</t>
  </si>
  <si>
    <t>Phạm Thị Thương</t>
  </si>
  <si>
    <t>17.06.1994</t>
  </si>
  <si>
    <t>14Q1011082</t>
  </si>
  <si>
    <t>Hồ Văn</t>
  </si>
  <si>
    <t>01.12.1995</t>
  </si>
  <si>
    <t>14Q1011086</t>
  </si>
  <si>
    <t>Trương Đình</t>
  </si>
  <si>
    <t>Trung</t>
  </si>
  <si>
    <t>27.08.1996</t>
  </si>
  <si>
    <t>Nguyễn Anh</t>
  </si>
  <si>
    <t>Tú</t>
  </si>
  <si>
    <t>20.10.1996</t>
  </si>
  <si>
    <t>14Q1011091</t>
  </si>
  <si>
    <t>Công Đức</t>
  </si>
  <si>
    <t>Tư</t>
  </si>
  <si>
    <t>14Q1011092</t>
  </si>
  <si>
    <t>Hoàng Thị Huyền</t>
  </si>
  <si>
    <t>Vân</t>
  </si>
  <si>
    <t>11.12.1995</t>
  </si>
  <si>
    <t>14Q1011095</t>
  </si>
  <si>
    <t>Lâm Thị</t>
  </si>
  <si>
    <t>Vĩ</t>
  </si>
  <si>
    <t>16.03.1994</t>
  </si>
  <si>
    <t>14Q1011097</t>
  </si>
  <si>
    <t>Phan Lê Hoàng</t>
  </si>
  <si>
    <t>Vy</t>
  </si>
  <si>
    <t>26.09.1996</t>
  </si>
  <si>
    <t>NIÊN KHÓA: 2014 - 2018</t>
  </si>
  <si>
    <t xml:space="preserve"> M 2.1</t>
  </si>
  <si>
    <t>Xác nhận của Phòng ĐT - KHCN</t>
  </si>
  <si>
    <t>ThS. Vũ Trung Kiên</t>
  </si>
  <si>
    <t>Người dò điểm</t>
  </si>
  <si>
    <t>14Q1011089</t>
  </si>
  <si>
    <t>14Q1011010</t>
  </si>
  <si>
    <t>Hoàng Thị Ngọc</t>
  </si>
  <si>
    <t>Ánh</t>
  </si>
  <si>
    <t>Nguyễn Thị Thi</t>
  </si>
  <si>
    <t>Danh sách này gồm có 31 sinh viên./.</t>
  </si>
  <si>
    <t>Hà Thị Ngọc Diệu</t>
  </si>
  <si>
    <t>Nguyễn Ngọc Thủy Tiên</t>
  </si>
  <si>
    <t>Giảng viên: Nguyễn Thị Hoài Giang</t>
  </si>
  <si>
    <t>ĐIỂM THỰC TẬP</t>
  </si>
  <si>
    <t>Giảng viên: Khoa Công nghệ kỹ thuật môi trường</t>
  </si>
  <si>
    <t>ĐIỂM THI KẾT THÚC HỌC PHẦN (M3 - HS 6)</t>
  </si>
  <si>
    <t>ĐIỂM KIỂM TRA ĐỊNH KỲ (M2 - HS3)</t>
  </si>
  <si>
    <t>Học kỳ I - Năm học: 2017 - 2018</t>
  </si>
  <si>
    <t>HỌC PHẦN: Quan trắc môi trường     SỐ TÍN CHỈ: 2</t>
  </si>
  <si>
    <t>Giảng viên: Võ Thị Yên Bình</t>
  </si>
  <si>
    <t>HỌC PHẦN: Công nghệ xử lý khí thải, tiếng ồn và đồ án          SỐ TÍN CHỈ: 3</t>
  </si>
  <si>
    <t>HỌC PHẦN: Ô nhiễm và kiểm soát tiếng ồn       SỐ TÍN CHỈ: 2</t>
  </si>
  <si>
    <t>Giảng viên: Nguyễn Xuân Cường</t>
  </si>
  <si>
    <t>HỌC PHẦN: Luật và chính sách môi trường        SỐ TÍN CHỈ: 2</t>
  </si>
  <si>
    <t>HỌC PHẦN: Thực tập kỹ sư       SỐ TÍN CHỈ: 2</t>
  </si>
  <si>
    <t>ĐIỂM KIỂM TRA ĐỊNH KỲ (M2 - HS4)</t>
  </si>
  <si>
    <t>ĐIỂM THI KẾT THÚC HỌC PHẦN (M3 - HS 5)</t>
  </si>
  <si>
    <t>TH      M 2.1</t>
  </si>
  <si>
    <t>Giảng viên: Nguyễn Thị Thảo Nguyên - Nguyễn Xuân Cường</t>
  </si>
  <si>
    <t>HỌC PHẦN: Công nghệ xử lý nước thải và đồ án     SỐ TÍN CHỈ: 2</t>
  </si>
  <si>
    <t>Giảng viên:  PGS.TS. Trần Văn Quy</t>
  </si>
  <si>
    <t>ĐIỂM CHUYÊN CẦN</t>
  </si>
  <si>
    <t>ĐIỂM ĐỒ ÁN</t>
  </si>
  <si>
    <t>Giảng viên: Nguyễn Chính Nghĩa</t>
  </si>
  <si>
    <t>HỌC PHẦN: Cấp thoát nước     Số TC: 3</t>
  </si>
  <si>
    <t xml:space="preserve"> Vũ Trung Kiên</t>
  </si>
  <si>
    <t>HỌC PHẦN: Thực hành phân tích môi trường     Số TC: 1</t>
  </si>
  <si>
    <t>Giảng viên: Trần Đặng Thảo Thuyên</t>
  </si>
  <si>
    <t>ĐIỂM THỰC HÀNH</t>
  </si>
  <si>
    <t>HỌC PHẦN: Phân tích môi trường    Số TC: 2</t>
  </si>
  <si>
    <t>Danh sách này gồm có 1 sinh viên./.</t>
  </si>
  <si>
    <t>ĐIỂM KIỂM TRA ĐỊNH KỲ (M2 - HS2)</t>
  </si>
  <si>
    <t>ĐIỂM THI KẾT THÚC HỌC PHẦN (M3 - HS 7)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</si>
</sst>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00000"/>
    <numFmt numFmtId="190" formatCode="0.000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2"/>
      <color indexed="8"/>
      <name val="Times New Roman"/>
      <family val="1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14" fontId="53" fillId="0" borderId="10" xfId="0" applyNumberFormat="1" applyFont="1" applyBorder="1" applyAlignment="1">
      <alignment horizontal="center" vertical="center"/>
    </xf>
    <xf numFmtId="49" fontId="53" fillId="32" borderId="11" xfId="0" applyNumberFormat="1" applyFont="1" applyFill="1" applyBorder="1" applyAlignment="1">
      <alignment/>
    </xf>
    <xf numFmtId="49" fontId="53" fillId="32" borderId="12" xfId="0" applyNumberFormat="1" applyFont="1" applyFill="1" applyBorder="1" applyAlignment="1">
      <alignment/>
    </xf>
    <xf numFmtId="49" fontId="53" fillId="32" borderId="10" xfId="0" applyNumberFormat="1" applyFont="1" applyFill="1" applyBorder="1" applyAlignment="1">
      <alignment horizontal="center"/>
    </xf>
    <xf numFmtId="49" fontId="53" fillId="0" borderId="11" xfId="0" applyNumberFormat="1" applyFont="1" applyBorder="1" applyAlignment="1">
      <alignment/>
    </xf>
    <xf numFmtId="49" fontId="53" fillId="0" borderId="12" xfId="0" applyNumberFormat="1" applyFont="1" applyBorder="1" applyAlignment="1">
      <alignment/>
    </xf>
    <xf numFmtId="49" fontId="53" fillId="0" borderId="10" xfId="0" applyNumberFormat="1" applyFont="1" applyBorder="1" applyAlignment="1">
      <alignment horizontal="center"/>
    </xf>
    <xf numFmtId="49" fontId="30" fillId="32" borderId="11" xfId="0" applyNumberFormat="1" applyFont="1" applyFill="1" applyBorder="1" applyAlignment="1">
      <alignment/>
    </xf>
    <xf numFmtId="49" fontId="30" fillId="32" borderId="12" xfId="0" applyNumberFormat="1" applyFont="1" applyFill="1" applyBorder="1" applyAlignment="1">
      <alignment/>
    </xf>
    <xf numFmtId="49" fontId="30" fillId="32" borderId="10" xfId="0" applyNumberFormat="1" applyFont="1" applyFill="1" applyBorder="1" applyAlignment="1">
      <alignment horizontal="center"/>
    </xf>
    <xf numFmtId="49" fontId="53" fillId="32" borderId="13" xfId="0" applyNumberFormat="1" applyFont="1" applyFill="1" applyBorder="1" applyAlignment="1">
      <alignment/>
    </xf>
    <xf numFmtId="49" fontId="53" fillId="32" borderId="14" xfId="0" applyNumberFormat="1" applyFont="1" applyFill="1" applyBorder="1" applyAlignment="1">
      <alignment/>
    </xf>
    <xf numFmtId="49" fontId="53" fillId="32" borderId="15" xfId="0" applyNumberFormat="1" applyFont="1" applyFill="1" applyBorder="1" applyAlignment="1">
      <alignment horizontal="center"/>
    </xf>
    <xf numFmtId="49" fontId="30" fillId="0" borderId="11" xfId="0" applyNumberFormat="1" applyFont="1" applyBorder="1" applyAlignment="1">
      <alignment/>
    </xf>
    <xf numFmtId="49" fontId="30" fillId="0" borderId="12" xfId="0" applyNumberFormat="1" applyFont="1" applyBorder="1" applyAlignment="1">
      <alignment/>
    </xf>
    <xf numFmtId="49" fontId="30" fillId="0" borderId="10" xfId="0" applyNumberFormat="1" applyFont="1" applyBorder="1" applyAlignment="1">
      <alignment horizontal="center"/>
    </xf>
    <xf numFmtId="49" fontId="53" fillId="32" borderId="16" xfId="0" applyNumberFormat="1" applyFont="1" applyFill="1" applyBorder="1" applyAlignment="1">
      <alignment/>
    </xf>
    <xf numFmtId="49" fontId="53" fillId="32" borderId="17" xfId="0" applyNumberFormat="1" applyFont="1" applyFill="1" applyBorder="1" applyAlignment="1">
      <alignment/>
    </xf>
    <xf numFmtId="49" fontId="53" fillId="32" borderId="18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3" fontId="54" fillId="32" borderId="10" xfId="0" applyNumberFormat="1" applyFont="1" applyFill="1" applyBorder="1" applyAlignment="1">
      <alignment horizontal="center" wrapText="1"/>
    </xf>
    <xf numFmtId="183" fontId="55" fillId="32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83" fontId="6" fillId="0" borderId="10" xfId="0" applyNumberFormat="1" applyFont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/>
    </xf>
    <xf numFmtId="183" fontId="2" fillId="32" borderId="10" xfId="0" applyNumberFormat="1" applyFont="1" applyFill="1" applyBorder="1" applyAlignment="1">
      <alignment horizontal="center" vertical="center"/>
    </xf>
    <xf numFmtId="183" fontId="55" fillId="32" borderId="15" xfId="0" applyNumberFormat="1" applyFont="1" applyFill="1" applyBorder="1" applyAlignment="1">
      <alignment horizontal="center" vertical="center"/>
    </xf>
    <xf numFmtId="183" fontId="55" fillId="32" borderId="18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2" borderId="0" xfId="0" applyFont="1" applyFill="1" applyAlignment="1">
      <alignment/>
    </xf>
    <xf numFmtId="183" fontId="3" fillId="0" borderId="0" xfId="0" applyNumberFormat="1" applyFont="1" applyAlignment="1">
      <alignment horizontal="center"/>
    </xf>
    <xf numFmtId="0" fontId="53" fillId="32" borderId="10" xfId="0" applyFont="1" applyFill="1" applyBorder="1" applyAlignment="1">
      <alignment horizontal="center"/>
    </xf>
    <xf numFmtId="0" fontId="53" fillId="32" borderId="11" xfId="0" applyFont="1" applyFill="1" applyBorder="1" applyAlignment="1">
      <alignment/>
    </xf>
    <xf numFmtId="0" fontId="53" fillId="32" borderId="12" xfId="0" applyFont="1" applyFill="1" applyBorder="1" applyAlignment="1">
      <alignment/>
    </xf>
    <xf numFmtId="14" fontId="53" fillId="32" borderId="10" xfId="0" applyNumberFormat="1" applyFont="1" applyFill="1" applyBorder="1" applyAlignment="1">
      <alignment horizontal="center" vertical="center"/>
    </xf>
    <xf numFmtId="183" fontId="2" fillId="3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6" fillId="32" borderId="10" xfId="0" applyNumberFormat="1" applyFont="1" applyFill="1" applyBorder="1" applyAlignment="1">
      <alignment/>
    </xf>
    <xf numFmtId="183" fontId="54" fillId="32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/>
    </xf>
    <xf numFmtId="49" fontId="53" fillId="32" borderId="11" xfId="0" applyNumberFormat="1" applyFont="1" applyFill="1" applyBorder="1" applyAlignment="1">
      <alignment vertical="center"/>
    </xf>
    <xf numFmtId="49" fontId="53" fillId="32" borderId="12" xfId="0" applyNumberFormat="1" applyFont="1" applyFill="1" applyBorder="1" applyAlignment="1">
      <alignment vertical="center"/>
    </xf>
    <xf numFmtId="49" fontId="53" fillId="32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2" fillId="0" borderId="10" xfId="0" applyNumberFormat="1" applyFont="1" applyBorder="1" applyAlignment="1">
      <alignment horizontal="center" vertical="center" wrapText="1"/>
    </xf>
    <xf numFmtId="183" fontId="57" fillId="32" borderId="10" xfId="0" applyNumberFormat="1" applyFont="1" applyFill="1" applyBorder="1" applyAlignment="1">
      <alignment horizontal="center" vertical="center"/>
    </xf>
    <xf numFmtId="183" fontId="34" fillId="32" borderId="10" xfId="0" applyNumberFormat="1" applyFont="1" applyFill="1" applyBorder="1" applyAlignment="1">
      <alignment horizontal="center" vertical="center"/>
    </xf>
    <xf numFmtId="183" fontId="57" fillId="32" borderId="15" xfId="0" applyNumberFormat="1" applyFont="1" applyFill="1" applyBorder="1" applyAlignment="1">
      <alignment horizontal="center" vertical="center"/>
    </xf>
    <xf numFmtId="183" fontId="57" fillId="32" borderId="18" xfId="0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vertical="center"/>
    </xf>
    <xf numFmtId="49" fontId="30" fillId="0" borderId="12" xfId="0" applyNumberFormat="1" applyFont="1" applyBorder="1" applyAlignment="1">
      <alignment vertical="center"/>
    </xf>
    <xf numFmtId="49" fontId="30" fillId="32" borderId="10" xfId="0" applyNumberFormat="1" applyFont="1" applyFill="1" applyBorder="1" applyAlignment="1">
      <alignment horizontal="center" vertical="center"/>
    </xf>
    <xf numFmtId="49" fontId="30" fillId="32" borderId="11" xfId="0" applyNumberFormat="1" applyFont="1" applyFill="1" applyBorder="1" applyAlignment="1">
      <alignment vertical="center"/>
    </xf>
    <xf numFmtId="49" fontId="30" fillId="32" borderId="12" xfId="0" applyNumberFormat="1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49" fontId="56" fillId="32" borderId="10" xfId="0" applyNumberFormat="1" applyFont="1" applyFill="1" applyBorder="1" applyAlignment="1">
      <alignment vertical="center"/>
    </xf>
    <xf numFmtId="0" fontId="53" fillId="32" borderId="10" xfId="0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vertical="center"/>
    </xf>
    <xf numFmtId="0" fontId="53" fillId="32" borderId="12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53" fillId="32" borderId="15" xfId="0" applyNumberFormat="1" applyFont="1" applyFill="1" applyBorder="1" applyAlignment="1">
      <alignment horizontal="center" vertical="center"/>
    </xf>
    <xf numFmtId="49" fontId="53" fillId="32" borderId="13" xfId="0" applyNumberFormat="1" applyFont="1" applyFill="1" applyBorder="1" applyAlignment="1">
      <alignment vertical="center"/>
    </xf>
    <xf numFmtId="49" fontId="53" fillId="32" borderId="14" xfId="0" applyNumberFormat="1" applyFont="1" applyFill="1" applyBorder="1" applyAlignment="1">
      <alignment vertical="center"/>
    </xf>
    <xf numFmtId="49" fontId="53" fillId="32" borderId="18" xfId="0" applyNumberFormat="1" applyFont="1" applyFill="1" applyBorder="1" applyAlignment="1">
      <alignment horizontal="center" vertical="center"/>
    </xf>
    <xf numFmtId="49" fontId="53" fillId="32" borderId="16" xfId="0" applyNumberFormat="1" applyFont="1" applyFill="1" applyBorder="1" applyAlignment="1">
      <alignment vertical="center"/>
    </xf>
    <xf numFmtId="49" fontId="53" fillId="32" borderId="17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83" fontId="58" fillId="32" borderId="10" xfId="0" applyNumberFormat="1" applyFont="1" applyFill="1" applyBorder="1" applyAlignment="1">
      <alignment horizontal="center" vertical="center" wrapText="1"/>
    </xf>
    <xf numFmtId="0" fontId="59" fillId="32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183" fontId="59" fillId="32" borderId="10" xfId="0" applyNumberFormat="1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59" fillId="32" borderId="15" xfId="0" applyFont="1" applyFill="1" applyBorder="1" applyAlignment="1">
      <alignment horizontal="center" vertical="center"/>
    </xf>
    <xf numFmtId="183" fontId="7" fillId="32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183" fontId="59" fillId="32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3" fontId="59" fillId="32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83" fontId="59" fillId="0" borderId="10" xfId="55" applyNumberFormat="1" applyFont="1" applyBorder="1" applyAlignment="1">
      <alignment horizontal="center" vertical="center"/>
      <protection/>
    </xf>
    <xf numFmtId="183" fontId="36" fillId="0" borderId="10" xfId="0" applyNumberFormat="1" applyFont="1" applyBorder="1" applyAlignment="1">
      <alignment horizontal="center" vertical="center"/>
    </xf>
    <xf numFmtId="183" fontId="59" fillId="32" borderId="10" xfId="55" applyNumberFormat="1" applyFont="1" applyFill="1" applyBorder="1" applyAlignment="1">
      <alignment horizontal="center"/>
      <protection/>
    </xf>
    <xf numFmtId="183" fontId="7" fillId="32" borderId="10" xfId="55" applyNumberFormat="1" applyFont="1" applyFill="1" applyBorder="1" applyAlignment="1">
      <alignment horizontal="center"/>
      <protection/>
    </xf>
    <xf numFmtId="183" fontId="7" fillId="0" borderId="10" xfId="55" applyNumberFormat="1" applyFont="1" applyBorder="1" applyAlignment="1">
      <alignment horizontal="center"/>
      <protection/>
    </xf>
    <xf numFmtId="43" fontId="9" fillId="0" borderId="10" xfId="42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49" fontId="55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183" fontId="3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667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66750" y="44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95325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4770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4770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4770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9">
      <selection activeCell="C60" sqref="C60"/>
    </sheetView>
  </sheetViews>
  <sheetFormatPr defaultColWidth="9.140625" defaultRowHeight="12.75"/>
  <cols>
    <col min="1" max="1" width="5.140625" style="1" customWidth="1"/>
    <col min="2" max="2" width="11.421875" style="38" customWidth="1"/>
    <col min="3" max="3" width="16.00390625" style="1" customWidth="1"/>
    <col min="4" max="4" width="7.421875" style="1" customWidth="1"/>
    <col min="5" max="5" width="10.8515625" style="1" customWidth="1"/>
    <col min="6" max="6" width="8.00390625" style="1" customWidth="1"/>
    <col min="7" max="7" width="5.57421875" style="1" customWidth="1"/>
    <col min="8" max="8" width="8.140625" style="1" customWidth="1"/>
    <col min="9" max="9" width="6.57421875" style="6" customWidth="1"/>
    <col min="10" max="10" width="7.7109375" style="6" customWidth="1"/>
    <col min="11" max="11" width="5.421875" style="1" customWidth="1"/>
    <col min="12" max="12" width="10.00390625" style="1" customWidth="1"/>
    <col min="13" max="16384" width="9.140625" style="1" customWidth="1"/>
  </cols>
  <sheetData>
    <row r="1" spans="1:11" ht="15.75">
      <c r="A1" s="131" t="s">
        <v>1</v>
      </c>
      <c r="B1" s="131"/>
      <c r="C1" s="131"/>
      <c r="D1" s="131"/>
      <c r="E1" s="133" t="s">
        <v>7</v>
      </c>
      <c r="F1" s="133"/>
      <c r="G1" s="133"/>
      <c r="H1" s="133"/>
      <c r="I1" s="133"/>
      <c r="J1" s="133"/>
      <c r="K1" s="133"/>
    </row>
    <row r="2" spans="1:11" ht="19.5" customHeight="1">
      <c r="A2" s="132" t="s">
        <v>2</v>
      </c>
      <c r="B2" s="132"/>
      <c r="C2" s="132"/>
      <c r="D2" s="132"/>
      <c r="E2" s="43" t="s">
        <v>26</v>
      </c>
      <c r="F2" s="43"/>
      <c r="G2" s="43"/>
      <c r="H2" s="43"/>
      <c r="I2" s="43"/>
      <c r="J2" s="43"/>
      <c r="K2" s="43"/>
    </row>
    <row r="3" spans="5:11" ht="20.25" customHeight="1">
      <c r="E3" s="134" t="s">
        <v>134</v>
      </c>
      <c r="F3" s="134"/>
      <c r="G3" s="134"/>
      <c r="H3" s="134"/>
      <c r="I3" s="134"/>
      <c r="J3" s="134"/>
      <c r="K3" s="134"/>
    </row>
    <row r="4" spans="5:11" ht="18.75" customHeight="1">
      <c r="E4" s="133" t="s">
        <v>152</v>
      </c>
      <c r="F4" s="133"/>
      <c r="G4" s="133"/>
      <c r="H4" s="133"/>
      <c r="I4" s="133"/>
      <c r="J4" s="133"/>
      <c r="K4" s="133"/>
    </row>
    <row r="5" spans="4:11" ht="18.75" customHeight="1">
      <c r="D5" s="113" t="s">
        <v>164</v>
      </c>
      <c r="F5" s="113"/>
      <c r="G5" s="113"/>
      <c r="H5" s="113"/>
      <c r="I5" s="113"/>
      <c r="J5" s="113"/>
      <c r="K5" s="113"/>
    </row>
    <row r="6" spans="4:11" ht="15.75" customHeight="1">
      <c r="D6" s="113" t="s">
        <v>163</v>
      </c>
      <c r="F6" s="113"/>
      <c r="G6" s="113"/>
      <c r="H6" s="113"/>
      <c r="I6" s="113"/>
      <c r="J6" s="113"/>
      <c r="K6" s="113"/>
    </row>
    <row r="7" ht="10.5" customHeight="1"/>
    <row r="8" spans="1:12" s="5" customFormat="1" ht="42" customHeight="1">
      <c r="A8" s="135" t="s">
        <v>0</v>
      </c>
      <c r="B8" s="135" t="s">
        <v>3</v>
      </c>
      <c r="C8" s="135" t="s">
        <v>4</v>
      </c>
      <c r="D8" s="135"/>
      <c r="E8" s="137" t="s">
        <v>5</v>
      </c>
      <c r="F8" s="125" t="s">
        <v>166</v>
      </c>
      <c r="G8" s="125" t="s">
        <v>167</v>
      </c>
      <c r="H8" s="138" t="s">
        <v>10</v>
      </c>
      <c r="I8" s="139"/>
      <c r="J8" s="140"/>
      <c r="K8" s="127" t="s">
        <v>14</v>
      </c>
      <c r="L8" s="128"/>
    </row>
    <row r="9" spans="1:12" s="5" customFormat="1" ht="38.25" customHeight="1">
      <c r="A9" s="135"/>
      <c r="B9" s="135"/>
      <c r="C9" s="135"/>
      <c r="D9" s="135"/>
      <c r="E9" s="135"/>
      <c r="F9" s="126"/>
      <c r="G9" s="126"/>
      <c r="H9" s="4" t="s">
        <v>12</v>
      </c>
      <c r="I9" s="4" t="s">
        <v>6</v>
      </c>
      <c r="J9" s="4" t="s">
        <v>13</v>
      </c>
      <c r="K9" s="129"/>
      <c r="L9" s="130"/>
    </row>
    <row r="10" spans="1:12" s="3" customFormat="1" ht="19.5" customHeight="1">
      <c r="A10" s="11">
        <v>1</v>
      </c>
      <c r="B10" s="42" t="s">
        <v>27</v>
      </c>
      <c r="C10" s="15" t="s">
        <v>28</v>
      </c>
      <c r="D10" s="16" t="s">
        <v>20</v>
      </c>
      <c r="E10" s="17" t="s">
        <v>29</v>
      </c>
      <c r="F10" s="114">
        <v>10</v>
      </c>
      <c r="G10" s="115">
        <v>8.5</v>
      </c>
      <c r="H10" s="61">
        <f>(G10*9+F10)/10</f>
        <v>8.65</v>
      </c>
      <c r="I10" s="13" t="str">
        <f>IF(H10&gt;=8.5,"A",IF(H10&gt;=7,"B",IF(H10&gt;=5.5,"C",IF(H10&gt;=4,"D",IF(AND(H10&lt;4,H10&gt;=0),"F",IF(AND(#REF!="",#REF!="",F10=""),"I",IF(OR(#REF!&lt;&gt;"",#REF!&lt;&gt;"",F10&lt;&gt;""),"X","R")))))))</f>
        <v>A</v>
      </c>
      <c r="J10" s="14">
        <f>IF(I10="A",4,IF(I10="B",3,IF(I10="C",2,IF(I10="D",1,0))))</f>
        <v>4</v>
      </c>
      <c r="K10" s="119" t="str">
        <f>IF(I10="A","GIỎI",IF(I10="B","KHÁ",IF(I10="C","TB",IF(I10="D","TB YẾU","KÉM"))))</f>
        <v>GIỎI</v>
      </c>
      <c r="L10" s="120" t="str">
        <f>IF(OR(H10&lt;4,F10&lt;=2),"KHÔNG ĐẠT","ĐẠT")</f>
        <v>ĐẠT</v>
      </c>
    </row>
    <row r="11" spans="1:12" s="3" customFormat="1" ht="19.5" customHeight="1">
      <c r="A11" s="11">
        <v>2</v>
      </c>
      <c r="B11" s="59" t="s">
        <v>140</v>
      </c>
      <c r="C11" s="18" t="s">
        <v>141</v>
      </c>
      <c r="D11" s="19" t="s">
        <v>142</v>
      </c>
      <c r="E11" s="20" t="s">
        <v>30</v>
      </c>
      <c r="F11" s="116">
        <v>9</v>
      </c>
      <c r="G11" s="115">
        <v>8.5</v>
      </c>
      <c r="H11" s="61">
        <f aca="true" t="shared" si="0" ref="H11:H40">(G11*9+F11)/10</f>
        <v>8.55</v>
      </c>
      <c r="I11" s="13" t="str">
        <f>IF(H11&gt;=8.5,"A",IF(H11&gt;=7,"B",IF(H11&gt;=5.5,"C",IF(H11&gt;=4,"D",IF(AND(H11&lt;4,H11&gt;=0),"F",IF(AND(#REF!="",#REF!="",F11=""),"I",IF(OR(#REF!&lt;&gt;"",#REF!&lt;&gt;"",F11&lt;&gt;""),"X","R")))))))</f>
        <v>A</v>
      </c>
      <c r="J11" s="14">
        <f aca="true" t="shared" si="1" ref="J11:J40">IF(I11="A",4,IF(I11="B",3,IF(I11="C",2,IF(I11="D",1,0))))</f>
        <v>4</v>
      </c>
      <c r="K11" s="119" t="str">
        <f aca="true" t="shared" si="2" ref="K11:K40">IF(I11="A","GIỎI",IF(I11="B","KHÁ",IF(I11="C","TB",IF(I11="D","TB YẾU","KÉM"))))</f>
        <v>GIỎI</v>
      </c>
      <c r="L11" s="120" t="str">
        <f aca="true" t="shared" si="3" ref="L11:L40">IF(OR(H11&lt;4,F11&lt;=2),"KHÔNG ĐẠT","ĐẠT")</f>
        <v>ĐẠT</v>
      </c>
    </row>
    <row r="12" spans="1:12" s="3" customFormat="1" ht="19.5" customHeight="1">
      <c r="A12" s="11">
        <v>3</v>
      </c>
      <c r="B12" s="20" t="s">
        <v>31</v>
      </c>
      <c r="C12" s="18" t="s">
        <v>32</v>
      </c>
      <c r="D12" s="19" t="s">
        <v>33</v>
      </c>
      <c r="E12" s="20" t="s">
        <v>34</v>
      </c>
      <c r="F12" s="116">
        <v>9</v>
      </c>
      <c r="G12" s="115">
        <v>7</v>
      </c>
      <c r="H12" s="61">
        <f t="shared" si="0"/>
        <v>7.2</v>
      </c>
      <c r="I12" s="13" t="str">
        <f>IF(H12&gt;=8.5,"A",IF(H12&gt;=7,"B",IF(H12&gt;=5.5,"C",IF(H12&gt;=4,"D",IF(AND(H12&lt;4,H12&gt;=0),"F",IF(AND(#REF!="",#REF!="",F12=""),"I",IF(OR(#REF!&lt;&gt;"",#REF!&lt;&gt;"",F12&lt;&gt;""),"X","R")))))))</f>
        <v>B</v>
      </c>
      <c r="J12" s="14">
        <f t="shared" si="1"/>
        <v>3</v>
      </c>
      <c r="K12" s="119" t="str">
        <f t="shared" si="2"/>
        <v>KHÁ</v>
      </c>
      <c r="L12" s="120" t="str">
        <f t="shared" si="3"/>
        <v>ĐẠT</v>
      </c>
    </row>
    <row r="13" spans="1:31" s="50" customFormat="1" ht="19.5" customHeight="1">
      <c r="A13" s="11">
        <v>4</v>
      </c>
      <c r="B13" s="53" t="s">
        <v>35</v>
      </c>
      <c r="C13" s="54" t="s">
        <v>36</v>
      </c>
      <c r="D13" s="55" t="s">
        <v>21</v>
      </c>
      <c r="E13" s="56" t="s">
        <v>37</v>
      </c>
      <c r="F13" s="114">
        <v>10</v>
      </c>
      <c r="G13" s="115">
        <v>9</v>
      </c>
      <c r="H13" s="61">
        <f t="shared" si="0"/>
        <v>9.1</v>
      </c>
      <c r="I13" s="13" t="str">
        <f>IF(H13&gt;=8.5,"A",IF(H13&gt;=7,"B",IF(H13&gt;=5.5,"C",IF(H13&gt;=4,"D",IF(AND(H13&lt;4,H13&gt;=0),"F",IF(AND(#REF!="",#REF!="",F13=""),"I",IF(OR(#REF!&lt;&gt;"",#REF!&lt;&gt;"",F13&lt;&gt;""),"X","R")))))))</f>
        <v>A</v>
      </c>
      <c r="J13" s="14">
        <f t="shared" si="1"/>
        <v>4</v>
      </c>
      <c r="K13" s="119" t="str">
        <f t="shared" si="2"/>
        <v>GIỎI</v>
      </c>
      <c r="L13" s="120" t="str">
        <f t="shared" si="3"/>
        <v>ĐẠT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12" s="3" customFormat="1" ht="19.5" customHeight="1">
      <c r="A14" s="11">
        <v>5</v>
      </c>
      <c r="B14" s="20" t="s">
        <v>38</v>
      </c>
      <c r="C14" s="18" t="s">
        <v>39</v>
      </c>
      <c r="D14" s="19" t="s">
        <v>40</v>
      </c>
      <c r="E14" s="20" t="s">
        <v>41</v>
      </c>
      <c r="F14" s="116">
        <v>10</v>
      </c>
      <c r="G14" s="115">
        <v>7.5</v>
      </c>
      <c r="H14" s="61">
        <f t="shared" si="0"/>
        <v>7.75</v>
      </c>
      <c r="I14" s="13" t="str">
        <f>IF(H14&gt;=8.5,"A",IF(H14&gt;=7,"B",IF(H14&gt;=5.5,"C",IF(H14&gt;=4,"D",IF(AND(H14&lt;4,H14&gt;=0),"F",IF(AND(#REF!="",#REF!="",F14=""),"I",IF(OR(#REF!&lt;&gt;"",#REF!&lt;&gt;"",F14&lt;&gt;""),"X","R")))))))</f>
        <v>B</v>
      </c>
      <c r="J14" s="14">
        <f t="shared" si="1"/>
        <v>3</v>
      </c>
      <c r="K14" s="119" t="str">
        <f t="shared" si="2"/>
        <v>KHÁ</v>
      </c>
      <c r="L14" s="120" t="str">
        <f t="shared" si="3"/>
        <v>ĐẠT</v>
      </c>
    </row>
    <row r="15" spans="1:12" s="3" customFormat="1" ht="19.5" customHeight="1">
      <c r="A15" s="11">
        <v>6</v>
      </c>
      <c r="B15" s="20" t="s">
        <v>42</v>
      </c>
      <c r="C15" s="18" t="s">
        <v>43</v>
      </c>
      <c r="D15" s="19" t="s">
        <v>40</v>
      </c>
      <c r="E15" s="20" t="s">
        <v>44</v>
      </c>
      <c r="F15" s="116">
        <v>10</v>
      </c>
      <c r="G15" s="115">
        <v>8</v>
      </c>
      <c r="H15" s="61">
        <f t="shared" si="0"/>
        <v>8.2</v>
      </c>
      <c r="I15" s="13" t="str">
        <f>IF(H15&gt;=8.5,"A",IF(H15&gt;=7,"B",IF(H15&gt;=5.5,"C",IF(H15&gt;=4,"D",IF(AND(H15&lt;4,H15&gt;=0),"F",IF(AND(#REF!="",#REF!="",F15=""),"I",IF(OR(#REF!&lt;&gt;"",#REF!&lt;&gt;"",F15&lt;&gt;""),"X","R")))))))</f>
        <v>B</v>
      </c>
      <c r="J15" s="14">
        <f t="shared" si="1"/>
        <v>3</v>
      </c>
      <c r="K15" s="119" t="str">
        <f t="shared" si="2"/>
        <v>KHÁ</v>
      </c>
      <c r="L15" s="120" t="str">
        <f t="shared" si="3"/>
        <v>ĐẠT</v>
      </c>
    </row>
    <row r="16" spans="1:12" s="3" customFormat="1" ht="19.5" customHeight="1">
      <c r="A16" s="11">
        <v>7</v>
      </c>
      <c r="B16" s="20" t="s">
        <v>45</v>
      </c>
      <c r="C16" s="18" t="s">
        <v>46</v>
      </c>
      <c r="D16" s="19" t="s">
        <v>47</v>
      </c>
      <c r="E16" s="20" t="s">
        <v>48</v>
      </c>
      <c r="F16" s="116">
        <v>10</v>
      </c>
      <c r="G16" s="115">
        <v>7.5</v>
      </c>
      <c r="H16" s="61">
        <f t="shared" si="0"/>
        <v>7.75</v>
      </c>
      <c r="I16" s="13" t="str">
        <f>IF(H16&gt;=8.5,"A",IF(H16&gt;=7,"B",IF(H16&gt;=5.5,"C",IF(H16&gt;=4,"D",IF(AND(H16&lt;4,H16&gt;=0),"F",IF(AND(#REF!="",#REF!="",F16=""),"I",IF(OR(#REF!&lt;&gt;"",#REF!&lt;&gt;"",F16&lt;&gt;""),"X","R")))))))</f>
        <v>B</v>
      </c>
      <c r="J16" s="14">
        <f t="shared" si="1"/>
        <v>3</v>
      </c>
      <c r="K16" s="119" t="str">
        <f t="shared" si="2"/>
        <v>KHÁ</v>
      </c>
      <c r="L16" s="120" t="str">
        <f t="shared" si="3"/>
        <v>ĐẠT</v>
      </c>
    </row>
    <row r="17" spans="1:12" s="3" customFormat="1" ht="19.5" customHeight="1">
      <c r="A17" s="11">
        <v>8</v>
      </c>
      <c r="B17" s="23" t="s">
        <v>49</v>
      </c>
      <c r="C17" s="21" t="s">
        <v>50</v>
      </c>
      <c r="D17" s="22" t="s">
        <v>51</v>
      </c>
      <c r="E17" s="23" t="s">
        <v>52</v>
      </c>
      <c r="F17" s="103">
        <v>0</v>
      </c>
      <c r="G17" s="103">
        <v>0</v>
      </c>
      <c r="H17" s="61">
        <f t="shared" si="0"/>
        <v>0</v>
      </c>
      <c r="I17" s="13" t="str">
        <f>IF(H17&gt;=8.5,"A",IF(H17&gt;=7,"B",IF(H17&gt;=5.5,"C",IF(H17&gt;=4,"D",IF(AND(H17&lt;4,H17&gt;=0),"F",IF(AND(#REF!="",#REF!="",F17=""),"I",IF(OR(#REF!&lt;&gt;"",#REF!&lt;&gt;"",F17&lt;&gt;""),"X","R")))))))</f>
        <v>F</v>
      </c>
      <c r="J17" s="14">
        <f t="shared" si="1"/>
        <v>0</v>
      </c>
      <c r="K17" s="119" t="str">
        <f t="shared" si="2"/>
        <v>KÉM</v>
      </c>
      <c r="L17" s="121" t="str">
        <f t="shared" si="3"/>
        <v>KHÔNG ĐẠT</v>
      </c>
    </row>
    <row r="18" spans="1:12" s="3" customFormat="1" ht="19.5" customHeight="1">
      <c r="A18" s="11">
        <v>9</v>
      </c>
      <c r="B18" s="20" t="s">
        <v>54</v>
      </c>
      <c r="C18" s="18" t="s">
        <v>24</v>
      </c>
      <c r="D18" s="19" t="s">
        <v>55</v>
      </c>
      <c r="E18" s="20" t="s">
        <v>56</v>
      </c>
      <c r="F18" s="116">
        <v>10</v>
      </c>
      <c r="G18" s="115">
        <v>8</v>
      </c>
      <c r="H18" s="61">
        <f t="shared" si="0"/>
        <v>8.2</v>
      </c>
      <c r="I18" s="13" t="str">
        <f>IF(H18&gt;=8.5,"A",IF(H18&gt;=7,"B",IF(H18&gt;=5.5,"C",IF(H18&gt;=4,"D",IF(AND(H18&lt;4,H18&gt;=0),"F",IF(AND(#REF!="",#REF!="",F18=""),"I",IF(OR(#REF!&lt;&gt;"",#REF!&lt;&gt;"",F18&lt;&gt;""),"X","R")))))))</f>
        <v>B</v>
      </c>
      <c r="J18" s="14">
        <f t="shared" si="1"/>
        <v>3</v>
      </c>
      <c r="K18" s="119" t="str">
        <f t="shared" si="2"/>
        <v>KHÁ</v>
      </c>
      <c r="L18" s="120" t="str">
        <f t="shared" si="3"/>
        <v>ĐẠT</v>
      </c>
    </row>
    <row r="19" spans="1:12" s="3" customFormat="1" ht="19.5" customHeight="1">
      <c r="A19" s="11">
        <v>10</v>
      </c>
      <c r="B19" s="20" t="s">
        <v>57</v>
      </c>
      <c r="C19" s="18" t="s">
        <v>58</v>
      </c>
      <c r="D19" s="19" t="s">
        <v>59</v>
      </c>
      <c r="E19" s="20" t="s">
        <v>60</v>
      </c>
      <c r="F19" s="116">
        <v>10</v>
      </c>
      <c r="G19" s="115">
        <v>8.5</v>
      </c>
      <c r="H19" s="61">
        <f t="shared" si="0"/>
        <v>8.65</v>
      </c>
      <c r="I19" s="13" t="str">
        <f>IF(H19&gt;=8.5,"A",IF(H19&gt;=7,"B",IF(H19&gt;=5.5,"C",IF(H19&gt;=4,"D",IF(AND(H19&lt;4,H19&gt;=0),"F",IF(AND(#REF!="",#REF!="",F19=""),"I",IF(OR(#REF!&lt;&gt;"",#REF!&lt;&gt;"",F19&lt;&gt;""),"X","R")))))))</f>
        <v>A</v>
      </c>
      <c r="J19" s="14">
        <f t="shared" si="1"/>
        <v>4</v>
      </c>
      <c r="K19" s="119" t="str">
        <f t="shared" si="2"/>
        <v>GIỎI</v>
      </c>
      <c r="L19" s="120" t="str">
        <f t="shared" si="3"/>
        <v>ĐẠT</v>
      </c>
    </row>
    <row r="20" spans="1:12" s="3" customFormat="1" ht="19.5" customHeight="1">
      <c r="A20" s="11">
        <v>11</v>
      </c>
      <c r="B20" s="20" t="s">
        <v>61</v>
      </c>
      <c r="C20" s="18" t="s">
        <v>16</v>
      </c>
      <c r="D20" s="19" t="s">
        <v>15</v>
      </c>
      <c r="E20" s="20" t="s">
        <v>56</v>
      </c>
      <c r="F20" s="116">
        <v>9</v>
      </c>
      <c r="G20" s="115">
        <v>6</v>
      </c>
      <c r="H20" s="61">
        <f t="shared" si="0"/>
        <v>6.3</v>
      </c>
      <c r="I20" s="13" t="str">
        <f>IF(H20&gt;=8.5,"A",IF(H20&gt;=7,"B",IF(H20&gt;=5.5,"C",IF(H20&gt;=4,"D",IF(AND(H20&lt;4,H20&gt;=0),"F",IF(AND(#REF!="",#REF!="",F20=""),"I",IF(OR(#REF!&lt;&gt;"",#REF!&lt;&gt;"",F20&lt;&gt;""),"X","R")))))))</f>
        <v>C</v>
      </c>
      <c r="J20" s="14">
        <f t="shared" si="1"/>
        <v>2</v>
      </c>
      <c r="K20" s="119" t="str">
        <f t="shared" si="2"/>
        <v>TB</v>
      </c>
      <c r="L20" s="120" t="str">
        <f t="shared" si="3"/>
        <v>ĐẠT</v>
      </c>
    </row>
    <row r="21" spans="1:12" s="3" customFormat="1" ht="19.5" customHeight="1">
      <c r="A21" s="11">
        <v>12</v>
      </c>
      <c r="B21" s="20" t="s">
        <v>62</v>
      </c>
      <c r="C21" s="18" t="s">
        <v>63</v>
      </c>
      <c r="D21" s="19" t="s">
        <v>64</v>
      </c>
      <c r="E21" s="20" t="s">
        <v>65</v>
      </c>
      <c r="F21" s="116">
        <v>9</v>
      </c>
      <c r="G21" s="115">
        <v>7</v>
      </c>
      <c r="H21" s="61">
        <f t="shared" si="0"/>
        <v>7.2</v>
      </c>
      <c r="I21" s="13" t="str">
        <f>IF(H21&gt;=8.5,"A",IF(H21&gt;=7,"B",IF(H21&gt;=5.5,"C",IF(H21&gt;=4,"D",IF(AND(H21&lt;4,H21&gt;=0),"F",IF(AND(#REF!="",#REF!="",F21=""),"I",IF(OR(#REF!&lt;&gt;"",#REF!&lt;&gt;"",F21&lt;&gt;""),"X","R")))))))</f>
        <v>B</v>
      </c>
      <c r="J21" s="14">
        <f t="shared" si="1"/>
        <v>3</v>
      </c>
      <c r="K21" s="119" t="str">
        <f t="shared" si="2"/>
        <v>KHÁ</v>
      </c>
      <c r="L21" s="120" t="str">
        <f t="shared" si="3"/>
        <v>ĐẠT</v>
      </c>
    </row>
    <row r="22" spans="1:12" s="3" customFormat="1" ht="19.5" customHeight="1">
      <c r="A22" s="11">
        <v>13</v>
      </c>
      <c r="B22" s="20" t="s">
        <v>66</v>
      </c>
      <c r="C22" s="18" t="s">
        <v>67</v>
      </c>
      <c r="D22" s="19" t="s">
        <v>68</v>
      </c>
      <c r="E22" s="20" t="s">
        <v>69</v>
      </c>
      <c r="F22" s="116">
        <v>10</v>
      </c>
      <c r="G22" s="115">
        <v>8.5</v>
      </c>
      <c r="H22" s="61">
        <f t="shared" si="0"/>
        <v>8.65</v>
      </c>
      <c r="I22" s="13" t="str">
        <f>IF(H22&gt;=8.5,"A",IF(H22&gt;=7,"B",IF(H22&gt;=5.5,"C",IF(H22&gt;=4,"D",IF(AND(H22&lt;4,H22&gt;=0),"F",IF(AND(#REF!="",#REF!="",F22=""),"I",IF(OR(#REF!&lt;&gt;"",#REF!&lt;&gt;"",F22&lt;&gt;""),"X","R")))))))</f>
        <v>A</v>
      </c>
      <c r="J22" s="14">
        <f t="shared" si="1"/>
        <v>4</v>
      </c>
      <c r="K22" s="119" t="str">
        <f t="shared" si="2"/>
        <v>GIỎI</v>
      </c>
      <c r="L22" s="120" t="str">
        <f t="shared" si="3"/>
        <v>ĐẠT</v>
      </c>
    </row>
    <row r="23" spans="1:12" s="3" customFormat="1" ht="19.5" customHeight="1">
      <c r="A23" s="11">
        <v>14</v>
      </c>
      <c r="B23" s="20" t="s">
        <v>70</v>
      </c>
      <c r="C23" s="18" t="s">
        <v>71</v>
      </c>
      <c r="D23" s="19" t="s">
        <v>72</v>
      </c>
      <c r="E23" s="20" t="s">
        <v>73</v>
      </c>
      <c r="F23" s="116">
        <v>10</v>
      </c>
      <c r="G23" s="115">
        <v>8.5</v>
      </c>
      <c r="H23" s="61">
        <f t="shared" si="0"/>
        <v>8.65</v>
      </c>
      <c r="I23" s="13" t="str">
        <f>IF(H23&gt;=8.5,"A",IF(H23&gt;=7,"B",IF(H23&gt;=5.5,"C",IF(H23&gt;=4,"D",IF(AND(H23&lt;4,H23&gt;=0),"F",IF(AND(#REF!="",#REF!="",F23=""),"I",IF(OR(#REF!&lt;&gt;"",#REF!&lt;&gt;"",F23&lt;&gt;""),"X","R")))))))</f>
        <v>A</v>
      </c>
      <c r="J23" s="14">
        <f t="shared" si="1"/>
        <v>4</v>
      </c>
      <c r="K23" s="119" t="str">
        <f t="shared" si="2"/>
        <v>GIỎI</v>
      </c>
      <c r="L23" s="120" t="str">
        <f t="shared" si="3"/>
        <v>ĐẠT</v>
      </c>
    </row>
    <row r="24" spans="1:12" s="3" customFormat="1" ht="19.5" customHeight="1">
      <c r="A24" s="11">
        <v>15</v>
      </c>
      <c r="B24" s="20" t="s">
        <v>74</v>
      </c>
      <c r="C24" s="18" t="s">
        <v>75</v>
      </c>
      <c r="D24" s="19" t="s">
        <v>76</v>
      </c>
      <c r="E24" s="20" t="s">
        <v>77</v>
      </c>
      <c r="F24" s="116">
        <v>10</v>
      </c>
      <c r="G24" s="115">
        <v>8.75</v>
      </c>
      <c r="H24" s="61">
        <f t="shared" si="0"/>
        <v>8.875</v>
      </c>
      <c r="I24" s="13" t="str">
        <f>IF(H24&gt;=8.5,"A",IF(H24&gt;=7,"B",IF(H24&gt;=5.5,"C",IF(H24&gt;=4,"D",IF(AND(H24&lt;4,H24&gt;=0),"F",IF(AND(#REF!="",#REF!="",F24=""),"I",IF(OR(#REF!&lt;&gt;"",#REF!&lt;&gt;"",F24&lt;&gt;""),"X","R")))))))</f>
        <v>A</v>
      </c>
      <c r="J24" s="14">
        <f t="shared" si="1"/>
        <v>4</v>
      </c>
      <c r="K24" s="119" t="str">
        <f t="shared" si="2"/>
        <v>GIỎI</v>
      </c>
      <c r="L24" s="120" t="str">
        <f t="shared" si="3"/>
        <v>ĐẠT</v>
      </c>
    </row>
    <row r="25" spans="1:12" s="3" customFormat="1" ht="19.5" customHeight="1">
      <c r="A25" s="11">
        <v>16</v>
      </c>
      <c r="B25" s="20" t="s">
        <v>78</v>
      </c>
      <c r="C25" s="18" t="s">
        <v>79</v>
      </c>
      <c r="D25" s="19" t="s">
        <v>80</v>
      </c>
      <c r="E25" s="20" t="s">
        <v>81</v>
      </c>
      <c r="F25" s="116">
        <v>10</v>
      </c>
      <c r="G25" s="115">
        <v>7</v>
      </c>
      <c r="H25" s="61">
        <f t="shared" si="0"/>
        <v>7.3</v>
      </c>
      <c r="I25" s="13" t="str">
        <f>IF(H25&gt;=8.5,"A",IF(H25&gt;=7,"B",IF(H25&gt;=5.5,"C",IF(H25&gt;=4,"D",IF(AND(H25&lt;4,H25&gt;=0),"F",IF(AND(#REF!="",#REF!="",F25=""),"I",IF(OR(#REF!&lt;&gt;"",#REF!&lt;&gt;"",F25&lt;&gt;""),"X","R")))))))</f>
        <v>B</v>
      </c>
      <c r="J25" s="14">
        <f t="shared" si="1"/>
        <v>3</v>
      </c>
      <c r="K25" s="119" t="str">
        <f t="shared" si="2"/>
        <v>KHÁ</v>
      </c>
      <c r="L25" s="120" t="str">
        <f t="shared" si="3"/>
        <v>ĐẠT</v>
      </c>
    </row>
    <row r="26" spans="1:12" s="3" customFormat="1" ht="19.5" customHeight="1">
      <c r="A26" s="11">
        <v>17</v>
      </c>
      <c r="B26" s="26" t="s">
        <v>22</v>
      </c>
      <c r="C26" s="24" t="s">
        <v>82</v>
      </c>
      <c r="D26" s="25" t="s">
        <v>17</v>
      </c>
      <c r="E26" s="26" t="s">
        <v>23</v>
      </c>
      <c r="F26" s="117">
        <v>9</v>
      </c>
      <c r="G26" s="115">
        <v>7.5</v>
      </c>
      <c r="H26" s="61">
        <f t="shared" si="0"/>
        <v>7.65</v>
      </c>
      <c r="I26" s="13" t="str">
        <f>IF(H26&gt;=8.5,"A",IF(H26&gt;=7,"B",IF(H26&gt;=5.5,"C",IF(H26&gt;=4,"D",IF(AND(H26&lt;4,H26&gt;=0),"F",IF(AND(#REF!="",#REF!="",F26=""),"I",IF(OR(#REF!&lt;&gt;"",#REF!&lt;&gt;"",F26&lt;&gt;""),"X","R")))))))</f>
        <v>B</v>
      </c>
      <c r="J26" s="14">
        <f t="shared" si="1"/>
        <v>3</v>
      </c>
      <c r="K26" s="119" t="str">
        <f t="shared" si="2"/>
        <v>KHÁ</v>
      </c>
      <c r="L26" s="120" t="str">
        <f t="shared" si="3"/>
        <v>ĐẠT</v>
      </c>
    </row>
    <row r="27" spans="1:12" s="3" customFormat="1" ht="19.5" customHeight="1">
      <c r="A27" s="11">
        <v>18</v>
      </c>
      <c r="B27" s="20" t="s">
        <v>83</v>
      </c>
      <c r="C27" s="18" t="s">
        <v>84</v>
      </c>
      <c r="D27" s="19" t="s">
        <v>85</v>
      </c>
      <c r="E27" s="20" t="s">
        <v>86</v>
      </c>
      <c r="F27" s="116">
        <v>10</v>
      </c>
      <c r="G27" s="115">
        <v>8</v>
      </c>
      <c r="H27" s="61">
        <f t="shared" si="0"/>
        <v>8.2</v>
      </c>
      <c r="I27" s="13" t="str">
        <f>IF(H27&gt;=8.5,"A",IF(H27&gt;=7,"B",IF(H27&gt;=5.5,"C",IF(H27&gt;=4,"D",IF(AND(H27&lt;4,H27&gt;=0),"F",IF(AND(#REF!="",#REF!="",F27=""),"I",IF(OR(#REF!&lt;&gt;"",#REF!&lt;&gt;"",F27&lt;&gt;""),"X","R")))))))</f>
        <v>B</v>
      </c>
      <c r="J27" s="14">
        <f t="shared" si="1"/>
        <v>3</v>
      </c>
      <c r="K27" s="119" t="str">
        <f t="shared" si="2"/>
        <v>KHÁ</v>
      </c>
      <c r="L27" s="120" t="str">
        <f t="shared" si="3"/>
        <v>ĐẠT</v>
      </c>
    </row>
    <row r="28" spans="1:12" s="3" customFormat="1" ht="19.5" customHeight="1">
      <c r="A28" s="11">
        <v>19</v>
      </c>
      <c r="B28" s="20" t="s">
        <v>87</v>
      </c>
      <c r="C28" s="18" t="s">
        <v>88</v>
      </c>
      <c r="D28" s="19" t="s">
        <v>89</v>
      </c>
      <c r="E28" s="20" t="s">
        <v>90</v>
      </c>
      <c r="F28" s="116">
        <v>10</v>
      </c>
      <c r="G28" s="115">
        <v>8</v>
      </c>
      <c r="H28" s="61">
        <f t="shared" si="0"/>
        <v>8.2</v>
      </c>
      <c r="I28" s="13" t="str">
        <f>IF(H28&gt;=8.5,"A",IF(H28&gt;=7,"B",IF(H28&gt;=5.5,"C",IF(H28&gt;=4,"D",IF(AND(H28&lt;4,H28&gt;=0),"F",IF(AND(#REF!="",#REF!="",F28=""),"I",IF(OR(#REF!&lt;&gt;"",#REF!&lt;&gt;"",F28&lt;&gt;""),"X","R")))))))</f>
        <v>B</v>
      </c>
      <c r="J28" s="14">
        <f t="shared" si="1"/>
        <v>3</v>
      </c>
      <c r="K28" s="119" t="str">
        <f t="shared" si="2"/>
        <v>KHÁ</v>
      </c>
      <c r="L28" s="120" t="str">
        <f t="shared" si="3"/>
        <v>ĐẠT</v>
      </c>
    </row>
    <row r="29" spans="1:12" s="3" customFormat="1" ht="19.5" customHeight="1">
      <c r="A29" s="11">
        <v>20</v>
      </c>
      <c r="B29" s="20" t="s">
        <v>91</v>
      </c>
      <c r="C29" s="18" t="s">
        <v>53</v>
      </c>
      <c r="D29" s="19" t="s">
        <v>92</v>
      </c>
      <c r="E29" s="20" t="s">
        <v>93</v>
      </c>
      <c r="F29" s="116">
        <v>10</v>
      </c>
      <c r="G29" s="115">
        <v>8.5</v>
      </c>
      <c r="H29" s="61">
        <f t="shared" si="0"/>
        <v>8.65</v>
      </c>
      <c r="I29" s="13" t="str">
        <f>IF(H29&gt;=8.5,"A",IF(H29&gt;=7,"B",IF(H29&gt;=5.5,"C",IF(H29&gt;=4,"D",IF(AND(H29&lt;4,H29&gt;=0),"F",IF(AND(#REF!="",#REF!="",F29=""),"I",IF(OR(#REF!&lt;&gt;"",#REF!&lt;&gt;"",F29&lt;&gt;""),"X","R")))))))</f>
        <v>A</v>
      </c>
      <c r="J29" s="14">
        <f t="shared" si="1"/>
        <v>4</v>
      </c>
      <c r="K29" s="119" t="str">
        <f t="shared" si="2"/>
        <v>GIỎI</v>
      </c>
      <c r="L29" s="120" t="str">
        <f t="shared" si="3"/>
        <v>ĐẠT</v>
      </c>
    </row>
    <row r="30" spans="1:12" ht="19.5" customHeight="1">
      <c r="A30" s="11">
        <v>21</v>
      </c>
      <c r="B30" s="20" t="s">
        <v>94</v>
      </c>
      <c r="C30" s="18" t="s">
        <v>95</v>
      </c>
      <c r="D30" s="19" t="s">
        <v>96</v>
      </c>
      <c r="E30" s="20" t="s">
        <v>97</v>
      </c>
      <c r="F30" s="116">
        <v>10</v>
      </c>
      <c r="G30" s="115">
        <v>8.5</v>
      </c>
      <c r="H30" s="61">
        <f t="shared" si="0"/>
        <v>8.65</v>
      </c>
      <c r="I30" s="13" t="str">
        <f>IF(H30&gt;=8.5,"A",IF(H30&gt;=7,"B",IF(H30&gt;=5.5,"C",IF(H30&gt;=4,"D",IF(AND(H30&lt;4,H30&gt;=0),"F",IF(AND(#REF!="",#REF!="",F30=""),"I",IF(OR(#REF!&lt;&gt;"",#REF!&lt;&gt;"",F30&lt;&gt;""),"X","R")))))))</f>
        <v>A</v>
      </c>
      <c r="J30" s="14">
        <f t="shared" si="1"/>
        <v>4</v>
      </c>
      <c r="K30" s="119" t="str">
        <f t="shared" si="2"/>
        <v>GIỎI</v>
      </c>
      <c r="L30" s="120" t="str">
        <f t="shared" si="3"/>
        <v>ĐẠT</v>
      </c>
    </row>
    <row r="31" spans="1:12" ht="19.5" customHeight="1">
      <c r="A31" s="11">
        <v>22</v>
      </c>
      <c r="B31" s="42" t="s">
        <v>98</v>
      </c>
      <c r="C31" s="15" t="s">
        <v>99</v>
      </c>
      <c r="D31" s="16" t="s">
        <v>100</v>
      </c>
      <c r="E31" s="17" t="s">
        <v>101</v>
      </c>
      <c r="F31" s="114">
        <v>10</v>
      </c>
      <c r="G31" s="115">
        <v>7.2</v>
      </c>
      <c r="H31" s="61">
        <f t="shared" si="0"/>
        <v>7.4799999999999995</v>
      </c>
      <c r="I31" s="13" t="str">
        <f>IF(H31&gt;=8.5,"A",IF(H31&gt;=7,"B",IF(H31&gt;=5.5,"C",IF(H31&gt;=4,"D",IF(AND(H31&lt;4,H31&gt;=0),"F",IF(AND(#REF!="",#REF!="",F31=""),"I",IF(OR(#REF!&lt;&gt;"",#REF!&lt;&gt;"",F31&lt;&gt;""),"X","R")))))))</f>
        <v>B</v>
      </c>
      <c r="J31" s="14">
        <f t="shared" si="1"/>
        <v>3</v>
      </c>
      <c r="K31" s="119" t="str">
        <f t="shared" si="2"/>
        <v>KHÁ</v>
      </c>
      <c r="L31" s="120" t="str">
        <f t="shared" si="3"/>
        <v>ĐẠT</v>
      </c>
    </row>
    <row r="32" spans="1:12" ht="19.5" customHeight="1">
      <c r="A32" s="11">
        <v>23</v>
      </c>
      <c r="B32" s="20" t="s">
        <v>102</v>
      </c>
      <c r="C32" s="18" t="s">
        <v>103</v>
      </c>
      <c r="D32" s="19" t="s">
        <v>104</v>
      </c>
      <c r="E32" s="20" t="s">
        <v>105</v>
      </c>
      <c r="F32" s="116">
        <v>10</v>
      </c>
      <c r="G32" s="115">
        <v>9.1</v>
      </c>
      <c r="H32" s="61">
        <f t="shared" si="0"/>
        <v>9.19</v>
      </c>
      <c r="I32" s="13" t="str">
        <f>IF(H32&gt;=8.5,"A",IF(H32&gt;=7,"B",IF(H32&gt;=5.5,"C",IF(H32&gt;=4,"D",IF(AND(H32&lt;4,H32&gt;=0),"F",IF(AND(#REF!="",#REF!="",F32=""),"I",IF(OR(#REF!&lt;&gt;"",#REF!&lt;&gt;"",F32&lt;&gt;""),"X","R")))))))</f>
        <v>A</v>
      </c>
      <c r="J32" s="14">
        <f t="shared" si="1"/>
        <v>4</v>
      </c>
      <c r="K32" s="119" t="str">
        <f t="shared" si="2"/>
        <v>GIỎI</v>
      </c>
      <c r="L32" s="120" t="str">
        <f t="shared" si="3"/>
        <v>ĐẠT</v>
      </c>
    </row>
    <row r="33" spans="1:12" ht="19.5" customHeight="1">
      <c r="A33" s="11">
        <v>24</v>
      </c>
      <c r="B33" s="29" t="s">
        <v>106</v>
      </c>
      <c r="C33" s="27" t="s">
        <v>107</v>
      </c>
      <c r="D33" s="28" t="s">
        <v>104</v>
      </c>
      <c r="E33" s="29" t="s">
        <v>108</v>
      </c>
      <c r="F33" s="116">
        <v>10</v>
      </c>
      <c r="G33" s="115">
        <v>9.2</v>
      </c>
      <c r="H33" s="61">
        <f t="shared" si="0"/>
        <v>9.28</v>
      </c>
      <c r="I33" s="13" t="str">
        <f>IF(H33&gt;=8.5,"A",IF(H33&gt;=7,"B",IF(H33&gt;=5.5,"C",IF(H33&gt;=4,"D",IF(AND(H33&lt;4,H33&gt;=0),"F",IF(AND(#REF!="",#REF!="",F33=""),"I",IF(OR(#REF!&lt;&gt;"",#REF!&lt;&gt;"",F33&lt;&gt;""),"X","R")))))))</f>
        <v>A</v>
      </c>
      <c r="J33" s="14">
        <f t="shared" si="1"/>
        <v>4</v>
      </c>
      <c r="K33" s="119" t="str">
        <f t="shared" si="2"/>
        <v>GIỎI</v>
      </c>
      <c r="L33" s="120" t="str">
        <f t="shared" si="3"/>
        <v>ĐẠT</v>
      </c>
    </row>
    <row r="34" spans="1:12" ht="19.5" customHeight="1">
      <c r="A34" s="11">
        <v>25</v>
      </c>
      <c r="B34" s="32" t="s">
        <v>109</v>
      </c>
      <c r="C34" s="30" t="s">
        <v>110</v>
      </c>
      <c r="D34" s="31" t="s">
        <v>25</v>
      </c>
      <c r="E34" s="32" t="s">
        <v>111</v>
      </c>
      <c r="F34" s="118">
        <v>9</v>
      </c>
      <c r="G34" s="115">
        <v>7</v>
      </c>
      <c r="H34" s="61">
        <f t="shared" si="0"/>
        <v>7.2</v>
      </c>
      <c r="I34" s="13" t="str">
        <f>IF(H34&gt;=8.5,"A",IF(H34&gt;=7,"B",IF(H34&gt;=5.5,"C",IF(H34&gt;=4,"D",IF(AND(H34&lt;4,H34&gt;=0),"F",IF(AND(#REF!="",#REF!="",F34=""),"I",IF(OR(#REF!&lt;&gt;"",#REF!&lt;&gt;"",F34&lt;&gt;""),"X","R")))))))</f>
        <v>B</v>
      </c>
      <c r="J34" s="14">
        <f t="shared" si="1"/>
        <v>3</v>
      </c>
      <c r="K34" s="119" t="str">
        <f t="shared" si="2"/>
        <v>KHÁ</v>
      </c>
      <c r="L34" s="120" t="str">
        <f t="shared" si="3"/>
        <v>ĐẠT</v>
      </c>
    </row>
    <row r="35" spans="1:12" ht="19.5" customHeight="1">
      <c r="A35" s="11">
        <v>26</v>
      </c>
      <c r="B35" s="20" t="s">
        <v>112</v>
      </c>
      <c r="C35" s="18" t="s">
        <v>113</v>
      </c>
      <c r="D35" s="19" t="s">
        <v>114</v>
      </c>
      <c r="E35" s="20" t="s">
        <v>115</v>
      </c>
      <c r="F35" s="116">
        <v>9</v>
      </c>
      <c r="G35" s="115">
        <v>7</v>
      </c>
      <c r="H35" s="61">
        <f t="shared" si="0"/>
        <v>7.2</v>
      </c>
      <c r="I35" s="13" t="str">
        <f>IF(H35&gt;=8.5,"A",IF(H35&gt;=7,"B",IF(H35&gt;=5.5,"C",IF(H35&gt;=4,"D",IF(AND(H35&lt;4,H35&gt;=0),"F",IF(AND(#REF!="",#REF!="",F35=""),"I",IF(OR(#REF!&lt;&gt;"",#REF!&lt;&gt;"",F35&lt;&gt;""),"X","R")))))))</f>
        <v>B</v>
      </c>
      <c r="J35" s="14">
        <f t="shared" si="1"/>
        <v>3</v>
      </c>
      <c r="K35" s="119" t="str">
        <f t="shared" si="2"/>
        <v>KHÁ</v>
      </c>
      <c r="L35" s="120" t="str">
        <f t="shared" si="3"/>
        <v>ĐẠT</v>
      </c>
    </row>
    <row r="36" spans="1:12" ht="19.5" customHeight="1">
      <c r="A36" s="11">
        <v>27</v>
      </c>
      <c r="B36" s="35" t="s">
        <v>139</v>
      </c>
      <c r="C36" s="33" t="s">
        <v>116</v>
      </c>
      <c r="D36" s="34" t="s">
        <v>117</v>
      </c>
      <c r="E36" s="35" t="s">
        <v>118</v>
      </c>
      <c r="F36" s="116">
        <v>10</v>
      </c>
      <c r="G36" s="115">
        <v>8</v>
      </c>
      <c r="H36" s="61">
        <f t="shared" si="0"/>
        <v>8.2</v>
      </c>
      <c r="I36" s="13" t="str">
        <f>IF(H36&gt;=8.5,"A",IF(H36&gt;=7,"B",IF(H36&gt;=5.5,"C",IF(H36&gt;=4,"D",IF(AND(H36&lt;4,H36&gt;=0),"F",IF(AND(#REF!="",#REF!="",F36=""),"I",IF(OR(#REF!&lt;&gt;"",#REF!&lt;&gt;"",F36&lt;&gt;""),"X","R")))))))</f>
        <v>B</v>
      </c>
      <c r="J36" s="14">
        <f t="shared" si="1"/>
        <v>3</v>
      </c>
      <c r="K36" s="119" t="str">
        <f t="shared" si="2"/>
        <v>KHÁ</v>
      </c>
      <c r="L36" s="120" t="str">
        <f t="shared" si="3"/>
        <v>ĐẠT</v>
      </c>
    </row>
    <row r="37" spans="1:12" ht="19.5" customHeight="1">
      <c r="A37" s="11">
        <v>28</v>
      </c>
      <c r="B37" s="20" t="s">
        <v>119</v>
      </c>
      <c r="C37" s="18" t="s">
        <v>120</v>
      </c>
      <c r="D37" s="19" t="s">
        <v>121</v>
      </c>
      <c r="E37" s="20" t="s">
        <v>30</v>
      </c>
      <c r="F37" s="116">
        <v>10</v>
      </c>
      <c r="G37" s="115">
        <v>6</v>
      </c>
      <c r="H37" s="61">
        <f t="shared" si="0"/>
        <v>6.4</v>
      </c>
      <c r="I37" s="13" t="str">
        <f>IF(H37&gt;=8.5,"A",IF(H37&gt;=7,"B",IF(H37&gt;=5.5,"C",IF(H37&gt;=4,"D",IF(AND(H37&lt;4,H37&gt;=0),"F",IF(AND(#REF!="",#REF!="",F37=""),"I",IF(OR(#REF!&lt;&gt;"",#REF!&lt;&gt;"",F37&lt;&gt;""),"X","R")))))))</f>
        <v>C</v>
      </c>
      <c r="J37" s="14">
        <f t="shared" si="1"/>
        <v>2</v>
      </c>
      <c r="K37" s="119" t="str">
        <f t="shared" si="2"/>
        <v>TB</v>
      </c>
      <c r="L37" s="120" t="str">
        <f t="shared" si="3"/>
        <v>ĐẠT</v>
      </c>
    </row>
    <row r="38" spans="1:12" ht="19.5" customHeight="1">
      <c r="A38" s="11">
        <v>29</v>
      </c>
      <c r="B38" s="20" t="s">
        <v>122</v>
      </c>
      <c r="C38" s="18" t="s">
        <v>123</v>
      </c>
      <c r="D38" s="19" t="s">
        <v>124</v>
      </c>
      <c r="E38" s="20" t="s">
        <v>125</v>
      </c>
      <c r="F38" s="116">
        <v>10</v>
      </c>
      <c r="G38" s="115">
        <v>8</v>
      </c>
      <c r="H38" s="61">
        <f t="shared" si="0"/>
        <v>8.2</v>
      </c>
      <c r="I38" s="13" t="str">
        <f>IF(H38&gt;=8.5,"A",IF(H38&gt;=7,"B",IF(H38&gt;=5.5,"C",IF(H38&gt;=4,"D",IF(AND(H38&lt;4,H38&gt;=0),"F",IF(AND(#REF!="",#REF!="",F38=""),"I",IF(OR(#REF!&lt;&gt;"",#REF!&lt;&gt;"",F38&lt;&gt;""),"X","R")))))))</f>
        <v>B</v>
      </c>
      <c r="J38" s="14">
        <f t="shared" si="1"/>
        <v>3</v>
      </c>
      <c r="K38" s="119" t="str">
        <f t="shared" si="2"/>
        <v>KHÁ</v>
      </c>
      <c r="L38" s="120" t="str">
        <f t="shared" si="3"/>
        <v>ĐẠT</v>
      </c>
    </row>
    <row r="39" spans="1:12" ht="19.5" customHeight="1">
      <c r="A39" s="11">
        <v>30</v>
      </c>
      <c r="B39" s="20" t="s">
        <v>126</v>
      </c>
      <c r="C39" s="18" t="s">
        <v>127</v>
      </c>
      <c r="D39" s="19" t="s">
        <v>128</v>
      </c>
      <c r="E39" s="20" t="s">
        <v>129</v>
      </c>
      <c r="F39" s="116">
        <v>10</v>
      </c>
      <c r="G39" s="115">
        <v>7.5</v>
      </c>
      <c r="H39" s="61">
        <f t="shared" si="0"/>
        <v>7.75</v>
      </c>
      <c r="I39" s="13" t="str">
        <f>IF(H39&gt;=8.5,"A",IF(H39&gt;=7,"B",IF(H39&gt;=5.5,"C",IF(H39&gt;=4,"D",IF(AND(H39&lt;4,H39&gt;=0),"F",IF(AND(#REF!="",#REF!="",F39=""),"I",IF(OR(#REF!&lt;&gt;"",#REF!&lt;&gt;"",F39&lt;&gt;""),"X","R")))))))</f>
        <v>B</v>
      </c>
      <c r="J39" s="14">
        <f t="shared" si="1"/>
        <v>3</v>
      </c>
      <c r="K39" s="119" t="str">
        <f t="shared" si="2"/>
        <v>KHÁ</v>
      </c>
      <c r="L39" s="120" t="str">
        <f t="shared" si="3"/>
        <v>ĐẠT</v>
      </c>
    </row>
    <row r="40" spans="1:12" ht="19.5" customHeight="1">
      <c r="A40" s="11">
        <v>31</v>
      </c>
      <c r="B40" s="20" t="s">
        <v>130</v>
      </c>
      <c r="C40" s="18" t="s">
        <v>131</v>
      </c>
      <c r="D40" s="19" t="s">
        <v>132</v>
      </c>
      <c r="E40" s="20" t="s">
        <v>133</v>
      </c>
      <c r="F40" s="116">
        <v>10</v>
      </c>
      <c r="G40" s="115">
        <v>8.5</v>
      </c>
      <c r="H40" s="61">
        <f t="shared" si="0"/>
        <v>8.65</v>
      </c>
      <c r="I40" s="13" t="str">
        <f>IF(H40&gt;=8.5,"A",IF(H40&gt;=7,"B",IF(H40&gt;=5.5,"C",IF(H40&gt;=4,"D",IF(AND(H40&lt;4,H40&gt;=0),"F",IF(AND(#REF!="",#REF!="",F40=""),"I",IF(OR(#REF!&lt;&gt;"",#REF!&lt;&gt;"",F40&lt;&gt;""),"X","R")))))))</f>
        <v>A</v>
      </c>
      <c r="J40" s="14">
        <f t="shared" si="1"/>
        <v>4</v>
      </c>
      <c r="K40" s="119" t="str">
        <f t="shared" si="2"/>
        <v>GIỎI</v>
      </c>
      <c r="L40" s="120" t="str">
        <f t="shared" si="3"/>
        <v>ĐẠT</v>
      </c>
    </row>
    <row r="41" spans="2:5" ht="15.75">
      <c r="B41" s="141" t="s">
        <v>144</v>
      </c>
      <c r="C41" s="141"/>
      <c r="D41" s="141"/>
      <c r="E41" s="141"/>
    </row>
    <row r="42" spans="2:12" ht="15.75">
      <c r="B42" s="43" t="s">
        <v>136</v>
      </c>
      <c r="C42" s="9"/>
      <c r="D42" s="9"/>
      <c r="E42" s="39" t="s">
        <v>18</v>
      </c>
      <c r="F42" s="39"/>
      <c r="G42" s="124" t="s">
        <v>138</v>
      </c>
      <c r="H42" s="124"/>
      <c r="I42" s="124"/>
      <c r="J42" s="124" t="s">
        <v>19</v>
      </c>
      <c r="K42" s="124"/>
      <c r="L42" s="124"/>
    </row>
    <row r="43" spans="2:11" ht="15.75">
      <c r="B43" s="39"/>
      <c r="C43" s="9"/>
      <c r="D43" s="9"/>
      <c r="E43" s="9"/>
      <c r="F43" s="9"/>
      <c r="G43" s="9"/>
      <c r="H43" s="10"/>
      <c r="I43" s="10"/>
      <c r="J43" s="9"/>
      <c r="K43" s="9"/>
    </row>
    <row r="44" spans="2:11" ht="15.75">
      <c r="B44" s="39"/>
      <c r="C44" s="9"/>
      <c r="D44" s="9"/>
      <c r="E44" s="9"/>
      <c r="F44" s="9"/>
      <c r="G44" s="9"/>
      <c r="H44" s="10"/>
      <c r="I44" s="10"/>
      <c r="J44" s="9"/>
      <c r="K44" s="9"/>
    </row>
    <row r="45" spans="2:11" ht="15.75">
      <c r="B45" s="39"/>
      <c r="C45" s="9"/>
      <c r="D45" s="9"/>
      <c r="E45" s="9"/>
      <c r="F45" s="9"/>
      <c r="G45" s="9"/>
      <c r="H45" s="10"/>
      <c r="I45" s="10"/>
      <c r="J45" s="9"/>
      <c r="K45" s="9"/>
    </row>
    <row r="46" spans="2:11" ht="15.75">
      <c r="B46" s="39"/>
      <c r="C46" s="9"/>
      <c r="D46" s="9"/>
      <c r="E46" s="9"/>
      <c r="F46" s="9"/>
      <c r="G46" s="9"/>
      <c r="H46" s="10"/>
      <c r="I46" s="10"/>
      <c r="J46" s="9"/>
      <c r="K46" s="9"/>
    </row>
    <row r="47" spans="2:12" ht="15.75">
      <c r="B47" s="133" t="s">
        <v>137</v>
      </c>
      <c r="C47" s="133"/>
      <c r="D47" s="43"/>
      <c r="E47" s="39" t="s">
        <v>145</v>
      </c>
      <c r="F47" s="52"/>
      <c r="G47" s="136" t="s">
        <v>146</v>
      </c>
      <c r="H47" s="136"/>
      <c r="I47" s="136"/>
      <c r="J47" s="124" t="s">
        <v>143</v>
      </c>
      <c r="K47" s="124"/>
      <c r="L47" s="124"/>
    </row>
    <row r="48" spans="2:12" ht="15.75">
      <c r="B48" s="39"/>
      <c r="C48" s="9"/>
      <c r="D48" s="9"/>
      <c r="E48" s="9"/>
      <c r="F48" s="9"/>
      <c r="G48" s="9"/>
      <c r="H48" s="9"/>
      <c r="I48" s="10"/>
      <c r="J48" s="10"/>
      <c r="K48" s="9"/>
      <c r="L48" s="9"/>
    </row>
    <row r="51" ht="15.75">
      <c r="K51" s="38"/>
    </row>
  </sheetData>
  <sheetProtection/>
  <mergeCells count="19">
    <mergeCell ref="G47:I47"/>
    <mergeCell ref="J47:L47"/>
    <mergeCell ref="J42:L42"/>
    <mergeCell ref="B8:B9"/>
    <mergeCell ref="C8:D9"/>
    <mergeCell ref="E8:E9"/>
    <mergeCell ref="F8:F9"/>
    <mergeCell ref="H8:J8"/>
    <mergeCell ref="B41:E41"/>
    <mergeCell ref="B47:C47"/>
    <mergeCell ref="G42:I42"/>
    <mergeCell ref="G8:G9"/>
    <mergeCell ref="K8:L9"/>
    <mergeCell ref="A1:D1"/>
    <mergeCell ref="A2:D2"/>
    <mergeCell ref="E1:K1"/>
    <mergeCell ref="E3:K3"/>
    <mergeCell ref="E4:K4"/>
    <mergeCell ref="A8:A9"/>
  </mergeCells>
  <printOptions/>
  <pageMargins left="0.17" right="0.1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zoomScalePageLayoutView="0" workbookViewId="0" topLeftCell="A4">
      <selection activeCell="W24" sqref="W23:W24"/>
    </sheetView>
  </sheetViews>
  <sheetFormatPr defaultColWidth="9.140625" defaultRowHeight="12.75"/>
  <cols>
    <col min="1" max="1" width="5.57421875" style="1" customWidth="1"/>
    <col min="2" max="2" width="12.8515625" style="38" customWidth="1"/>
    <col min="3" max="3" width="16.28125" style="1" customWidth="1"/>
    <col min="4" max="4" width="7.7109375" style="1" customWidth="1"/>
    <col min="5" max="5" width="11.140625" style="1" customWidth="1"/>
    <col min="6" max="6" width="10.28125" style="38" customWidth="1"/>
    <col min="7" max="7" width="6.7109375" style="38" customWidth="1"/>
    <col min="8" max="8" width="5.8515625" style="38" customWidth="1"/>
    <col min="9" max="9" width="6.57421875" style="38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28125" style="1" customWidth="1"/>
    <col min="15" max="15" width="13.140625" style="1" customWidth="1"/>
    <col min="16" max="16384" width="9.140625" style="1" customWidth="1"/>
  </cols>
  <sheetData>
    <row r="1" spans="1:14" ht="15.75">
      <c r="A1" s="131" t="s">
        <v>1</v>
      </c>
      <c r="B1" s="131"/>
      <c r="C1" s="131"/>
      <c r="D1" s="131"/>
      <c r="E1" s="133" t="s">
        <v>7</v>
      </c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.5" customHeight="1">
      <c r="A2" s="132" t="s">
        <v>2</v>
      </c>
      <c r="B2" s="132"/>
      <c r="C2" s="132"/>
      <c r="D2" s="132"/>
      <c r="E2" s="133" t="s">
        <v>26</v>
      </c>
      <c r="F2" s="133"/>
      <c r="G2" s="133"/>
      <c r="H2" s="133"/>
      <c r="I2" s="133"/>
      <c r="J2" s="133"/>
      <c r="K2" s="133"/>
      <c r="L2" s="133"/>
      <c r="M2" s="133"/>
      <c r="N2" s="133"/>
    </row>
    <row r="3" spans="5:14" ht="20.25" customHeight="1">
      <c r="E3" s="134" t="s">
        <v>134</v>
      </c>
      <c r="F3" s="134"/>
      <c r="G3" s="134"/>
      <c r="H3" s="134"/>
      <c r="I3" s="134"/>
      <c r="J3" s="134"/>
      <c r="K3" s="134"/>
      <c r="L3" s="134"/>
      <c r="M3" s="134"/>
      <c r="N3" s="134"/>
    </row>
    <row r="4" spans="5:14" ht="18.75" customHeight="1">
      <c r="E4" s="133" t="s">
        <v>152</v>
      </c>
      <c r="F4" s="133"/>
      <c r="G4" s="133"/>
      <c r="H4" s="133"/>
      <c r="I4" s="133"/>
      <c r="J4" s="133"/>
      <c r="K4" s="133"/>
      <c r="L4" s="133"/>
      <c r="M4" s="133"/>
      <c r="N4" s="133"/>
    </row>
    <row r="5" spans="5:14" ht="18.75" customHeight="1">
      <c r="E5" s="142" t="s">
        <v>153</v>
      </c>
      <c r="F5" s="142"/>
      <c r="G5" s="142"/>
      <c r="H5" s="142"/>
      <c r="I5" s="142"/>
      <c r="J5" s="142"/>
      <c r="K5" s="142"/>
      <c r="L5" s="142"/>
      <c r="M5" s="142"/>
      <c r="N5" s="142"/>
    </row>
    <row r="6" spans="5:14" ht="15.75" customHeight="1">
      <c r="E6" s="142" t="s">
        <v>154</v>
      </c>
      <c r="F6" s="142"/>
      <c r="G6" s="142"/>
      <c r="H6" s="142"/>
      <c r="I6" s="142"/>
      <c r="J6" s="142"/>
      <c r="K6" s="142"/>
      <c r="L6" s="142"/>
      <c r="M6" s="142"/>
      <c r="N6" s="142"/>
    </row>
    <row r="7" ht="10.5" customHeight="1"/>
    <row r="8" spans="1:15" s="5" customFormat="1" ht="42" customHeight="1">
      <c r="A8" s="135" t="s">
        <v>0</v>
      </c>
      <c r="B8" s="135" t="s">
        <v>3</v>
      </c>
      <c r="C8" s="135" t="s">
        <v>4</v>
      </c>
      <c r="D8" s="135"/>
      <c r="E8" s="137" t="s">
        <v>5</v>
      </c>
      <c r="F8" s="125" t="s">
        <v>11</v>
      </c>
      <c r="G8" s="138" t="s">
        <v>151</v>
      </c>
      <c r="H8" s="139"/>
      <c r="I8" s="140"/>
      <c r="J8" s="125" t="s">
        <v>150</v>
      </c>
      <c r="K8" s="138" t="s">
        <v>10</v>
      </c>
      <c r="L8" s="139"/>
      <c r="M8" s="140"/>
      <c r="N8" s="127" t="s">
        <v>14</v>
      </c>
      <c r="O8" s="128"/>
    </row>
    <row r="9" spans="1:15" s="5" customFormat="1" ht="38.25" customHeight="1">
      <c r="A9" s="135"/>
      <c r="B9" s="135"/>
      <c r="C9" s="135"/>
      <c r="D9" s="135"/>
      <c r="E9" s="135"/>
      <c r="F9" s="126"/>
      <c r="G9" s="36" t="s">
        <v>162</v>
      </c>
      <c r="H9" s="4"/>
      <c r="I9" s="4" t="s">
        <v>9</v>
      </c>
      <c r="J9" s="126"/>
      <c r="K9" s="4" t="s">
        <v>12</v>
      </c>
      <c r="L9" s="4" t="s">
        <v>6</v>
      </c>
      <c r="M9" s="4" t="s">
        <v>13</v>
      </c>
      <c r="N9" s="129"/>
      <c r="O9" s="130"/>
    </row>
    <row r="10" spans="1:15" s="3" customFormat="1" ht="19.5" customHeight="1">
      <c r="A10" s="11">
        <v>1</v>
      </c>
      <c r="B10" s="42" t="s">
        <v>27</v>
      </c>
      <c r="C10" s="15" t="s">
        <v>28</v>
      </c>
      <c r="D10" s="16" t="s">
        <v>20</v>
      </c>
      <c r="E10" s="17" t="s">
        <v>29</v>
      </c>
      <c r="F10" s="45">
        <v>9.5</v>
      </c>
      <c r="G10" s="45">
        <v>8.5</v>
      </c>
      <c r="H10" s="69"/>
      <c r="I10" s="60">
        <f>G10</f>
        <v>8.5</v>
      </c>
      <c r="J10" s="37">
        <v>7</v>
      </c>
      <c r="K10" s="12">
        <f>ROUND((J10*6+I10*3+F10)/10,1)</f>
        <v>7.7</v>
      </c>
      <c r="L10" s="13" t="str">
        <f>IF(K10&gt;=8.5,"A",IF(K10&gt;=7,"B",IF(K10&gt;=5.5,"C",IF(K10&gt;=4,"D",IF(AND(K10&lt;4,K10&gt;=0),"F",IF(AND(F10="",I10="",J10=""),"I",IF(OR(F10&lt;&gt;"",I10&lt;&gt;"",J10&lt;&gt;""),"X","R")))))))</f>
        <v>B</v>
      </c>
      <c r="M10" s="14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9.5" customHeight="1">
      <c r="A11" s="11">
        <v>2</v>
      </c>
      <c r="B11" s="59" t="s">
        <v>140</v>
      </c>
      <c r="C11" s="18" t="s">
        <v>141</v>
      </c>
      <c r="D11" s="19" t="s">
        <v>142</v>
      </c>
      <c r="E11" s="20" t="s">
        <v>30</v>
      </c>
      <c r="F11" s="45">
        <v>9</v>
      </c>
      <c r="G11" s="45">
        <v>8.5</v>
      </c>
      <c r="H11" s="37"/>
      <c r="I11" s="60">
        <f aca="true" t="shared" si="0" ref="I11:I40">G11</f>
        <v>8.5</v>
      </c>
      <c r="J11" s="37">
        <v>6.5</v>
      </c>
      <c r="K11" s="12">
        <f aca="true" t="shared" si="1" ref="K11:K40">ROUND((J11*6+I11*3+F11)/10,1)</f>
        <v>7.4</v>
      </c>
      <c r="L11" s="13" t="str">
        <f aca="true" t="shared" si="2" ref="L11:L40">IF(K11&gt;=8.5,"A",IF(K11&gt;=7,"B",IF(K11&gt;=5.5,"C",IF(K11&gt;=4,"D",IF(AND(K11&lt;4,K11&gt;=0),"F",IF(AND(F11="",I11="",J11=""),"I",IF(OR(F11&lt;&gt;"",I11&lt;&gt;"",J11&lt;&gt;""),"X","R")))))))</f>
        <v>B</v>
      </c>
      <c r="M11" s="14">
        <f aca="true" t="shared" si="3" ref="M11:M40">IF(L11="A",4,IF(L11="B",3,IF(L11="C",2,IF(L11="D",1,0))))</f>
        <v>3</v>
      </c>
      <c r="N11" s="8" t="str">
        <f aca="true" t="shared" si="4" ref="N11:N40">IF(L11="A","GIỎI",IF(L11="B","KHÁ",IF(L11="C","TB",IF(L11="D","TB YẾU","KÉM"))))</f>
        <v>KHÁ</v>
      </c>
      <c r="O11" s="2" t="str">
        <f aca="true" t="shared" si="5" ref="O11:O40">IF(OR(K11&lt;4,J11&lt;=2),"KHÔNG ĐẠT","ĐẠT")</f>
        <v>ĐẠT</v>
      </c>
    </row>
    <row r="12" spans="1:15" s="3" customFormat="1" ht="19.5" customHeight="1">
      <c r="A12" s="11">
        <v>3</v>
      </c>
      <c r="B12" s="20" t="s">
        <v>31</v>
      </c>
      <c r="C12" s="18" t="s">
        <v>32</v>
      </c>
      <c r="D12" s="19" t="s">
        <v>33</v>
      </c>
      <c r="E12" s="20" t="s">
        <v>34</v>
      </c>
      <c r="F12" s="45">
        <v>9</v>
      </c>
      <c r="G12" s="45">
        <v>8.5</v>
      </c>
      <c r="H12" s="70"/>
      <c r="I12" s="60">
        <f t="shared" si="0"/>
        <v>8.5</v>
      </c>
      <c r="J12" s="37">
        <v>7.5</v>
      </c>
      <c r="K12" s="12">
        <f t="shared" si="1"/>
        <v>8</v>
      </c>
      <c r="L12" s="13" t="str">
        <f t="shared" si="2"/>
        <v>B</v>
      </c>
      <c r="M12" s="14">
        <f t="shared" si="3"/>
        <v>3</v>
      </c>
      <c r="N12" s="8" t="str">
        <f t="shared" si="4"/>
        <v>KHÁ</v>
      </c>
      <c r="O12" s="2" t="str">
        <f t="shared" si="5"/>
        <v>ĐẠT</v>
      </c>
    </row>
    <row r="13" spans="1:34" s="50" customFormat="1" ht="19.5" customHeight="1">
      <c r="A13" s="11">
        <v>4</v>
      </c>
      <c r="B13" s="53" t="s">
        <v>35</v>
      </c>
      <c r="C13" s="54" t="s">
        <v>36</v>
      </c>
      <c r="D13" s="55" t="s">
        <v>21</v>
      </c>
      <c r="E13" s="56" t="s">
        <v>37</v>
      </c>
      <c r="F13" s="45">
        <v>9</v>
      </c>
      <c r="G13" s="45">
        <v>8.5</v>
      </c>
      <c r="H13" s="37"/>
      <c r="I13" s="60">
        <f t="shared" si="0"/>
        <v>8.5</v>
      </c>
      <c r="J13" s="47">
        <v>7</v>
      </c>
      <c r="K13" s="12">
        <f t="shared" si="1"/>
        <v>7.7</v>
      </c>
      <c r="L13" s="13" t="str">
        <f t="shared" si="2"/>
        <v>B</v>
      </c>
      <c r="M13" s="14">
        <f t="shared" si="3"/>
        <v>3</v>
      </c>
      <c r="N13" s="8" t="str">
        <f t="shared" si="4"/>
        <v>KHÁ</v>
      </c>
      <c r="O13" s="2" t="str">
        <f t="shared" si="5"/>
        <v>ĐẠT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15" s="3" customFormat="1" ht="19.5" customHeight="1">
      <c r="A14" s="11">
        <v>5</v>
      </c>
      <c r="B14" s="20" t="s">
        <v>38</v>
      </c>
      <c r="C14" s="18" t="s">
        <v>39</v>
      </c>
      <c r="D14" s="19" t="s">
        <v>40</v>
      </c>
      <c r="E14" s="20" t="s">
        <v>41</v>
      </c>
      <c r="F14" s="45">
        <v>9</v>
      </c>
      <c r="G14" s="45">
        <v>8.5</v>
      </c>
      <c r="H14" s="70"/>
      <c r="I14" s="60">
        <f t="shared" si="0"/>
        <v>8.5</v>
      </c>
      <c r="J14" s="37">
        <v>7</v>
      </c>
      <c r="K14" s="12">
        <f t="shared" si="1"/>
        <v>7.7</v>
      </c>
      <c r="L14" s="13" t="str">
        <f t="shared" si="2"/>
        <v>B</v>
      </c>
      <c r="M14" s="14">
        <f t="shared" si="3"/>
        <v>3</v>
      </c>
      <c r="N14" s="8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11">
        <v>6</v>
      </c>
      <c r="B15" s="20" t="s">
        <v>42</v>
      </c>
      <c r="C15" s="18" t="s">
        <v>43</v>
      </c>
      <c r="D15" s="19" t="s">
        <v>40</v>
      </c>
      <c r="E15" s="20" t="s">
        <v>44</v>
      </c>
      <c r="F15" s="45">
        <v>9</v>
      </c>
      <c r="G15" s="45">
        <v>8.5</v>
      </c>
      <c r="H15" s="70"/>
      <c r="I15" s="60">
        <f t="shared" si="0"/>
        <v>8.5</v>
      </c>
      <c r="J15" s="37">
        <v>7</v>
      </c>
      <c r="K15" s="12">
        <f t="shared" si="1"/>
        <v>7.7</v>
      </c>
      <c r="L15" s="13" t="str">
        <f t="shared" si="2"/>
        <v>B</v>
      </c>
      <c r="M15" s="14">
        <f t="shared" si="3"/>
        <v>3</v>
      </c>
      <c r="N15" s="8" t="str">
        <f t="shared" si="4"/>
        <v>KHÁ</v>
      </c>
      <c r="O15" s="2" t="str">
        <f t="shared" si="5"/>
        <v>ĐẠT</v>
      </c>
    </row>
    <row r="16" spans="1:15" s="3" customFormat="1" ht="19.5" customHeight="1">
      <c r="A16" s="11">
        <v>7</v>
      </c>
      <c r="B16" s="20" t="s">
        <v>45</v>
      </c>
      <c r="C16" s="18" t="s">
        <v>46</v>
      </c>
      <c r="D16" s="19" t="s">
        <v>47</v>
      </c>
      <c r="E16" s="20" t="s">
        <v>48</v>
      </c>
      <c r="F16" s="45">
        <v>9</v>
      </c>
      <c r="G16" s="45">
        <v>8.5</v>
      </c>
      <c r="H16" s="70"/>
      <c r="I16" s="60">
        <f t="shared" si="0"/>
        <v>8.5</v>
      </c>
      <c r="J16" s="37">
        <v>6.5</v>
      </c>
      <c r="K16" s="12">
        <f t="shared" si="1"/>
        <v>7.4</v>
      </c>
      <c r="L16" s="13" t="str">
        <f t="shared" si="2"/>
        <v>B</v>
      </c>
      <c r="M16" s="14">
        <f t="shared" si="3"/>
        <v>3</v>
      </c>
      <c r="N16" s="8" t="str">
        <f t="shared" si="4"/>
        <v>KHÁ</v>
      </c>
      <c r="O16" s="2" t="str">
        <f t="shared" si="5"/>
        <v>ĐẠT</v>
      </c>
    </row>
    <row r="17" spans="1:15" s="3" customFormat="1" ht="19.5" customHeight="1">
      <c r="A17" s="11">
        <v>8</v>
      </c>
      <c r="B17" s="23" t="s">
        <v>49</v>
      </c>
      <c r="C17" s="21" t="s">
        <v>50</v>
      </c>
      <c r="D17" s="22" t="s">
        <v>51</v>
      </c>
      <c r="E17" s="23" t="s">
        <v>52</v>
      </c>
      <c r="F17" s="49">
        <v>0</v>
      </c>
      <c r="G17" s="45">
        <v>0</v>
      </c>
      <c r="H17" s="41"/>
      <c r="I17" s="60">
        <f t="shared" si="0"/>
        <v>0</v>
      </c>
      <c r="J17" s="37">
        <v>0</v>
      </c>
      <c r="K17" s="12">
        <f t="shared" si="1"/>
        <v>0</v>
      </c>
      <c r="L17" s="13" t="str">
        <f t="shared" si="2"/>
        <v>F</v>
      </c>
      <c r="M17" s="14">
        <f t="shared" si="3"/>
        <v>0</v>
      </c>
      <c r="N17" s="8" t="str">
        <f t="shared" si="4"/>
        <v>KÉM</v>
      </c>
      <c r="O17" s="2" t="str">
        <f t="shared" si="5"/>
        <v>KHÔNG ĐẠT</v>
      </c>
    </row>
    <row r="18" spans="1:15" s="3" customFormat="1" ht="19.5" customHeight="1">
      <c r="A18" s="11">
        <v>9</v>
      </c>
      <c r="B18" s="20" t="s">
        <v>54</v>
      </c>
      <c r="C18" s="18" t="s">
        <v>24</v>
      </c>
      <c r="D18" s="19" t="s">
        <v>55</v>
      </c>
      <c r="E18" s="20" t="s">
        <v>56</v>
      </c>
      <c r="F18" s="70">
        <v>9</v>
      </c>
      <c r="G18" s="45">
        <v>8.5</v>
      </c>
      <c r="H18" s="70"/>
      <c r="I18" s="60">
        <f t="shared" si="0"/>
        <v>8.5</v>
      </c>
      <c r="J18" s="37">
        <v>7</v>
      </c>
      <c r="K18" s="12">
        <f t="shared" si="1"/>
        <v>7.7</v>
      </c>
      <c r="L18" s="13" t="str">
        <f t="shared" si="2"/>
        <v>B</v>
      </c>
      <c r="M18" s="14">
        <f t="shared" si="3"/>
        <v>3</v>
      </c>
      <c r="N18" s="8" t="str">
        <f t="shared" si="4"/>
        <v>KHÁ</v>
      </c>
      <c r="O18" s="2" t="str">
        <f t="shared" si="5"/>
        <v>ĐẠT</v>
      </c>
    </row>
    <row r="19" spans="1:15" s="3" customFormat="1" ht="19.5" customHeight="1">
      <c r="A19" s="11">
        <v>10</v>
      </c>
      <c r="B19" s="20" t="s">
        <v>57</v>
      </c>
      <c r="C19" s="18" t="s">
        <v>58</v>
      </c>
      <c r="D19" s="19" t="s">
        <v>59</v>
      </c>
      <c r="E19" s="20" t="s">
        <v>60</v>
      </c>
      <c r="F19" s="70">
        <v>9</v>
      </c>
      <c r="G19" s="45">
        <v>8.5</v>
      </c>
      <c r="H19" s="70"/>
      <c r="I19" s="60">
        <f t="shared" si="0"/>
        <v>8.5</v>
      </c>
      <c r="J19" s="37">
        <v>7.5</v>
      </c>
      <c r="K19" s="12">
        <f t="shared" si="1"/>
        <v>8</v>
      </c>
      <c r="L19" s="13" t="str">
        <f t="shared" si="2"/>
        <v>B</v>
      </c>
      <c r="M19" s="14">
        <f t="shared" si="3"/>
        <v>3</v>
      </c>
      <c r="N19" s="8" t="str">
        <f t="shared" si="4"/>
        <v>KHÁ</v>
      </c>
      <c r="O19" s="2" t="str">
        <f t="shared" si="5"/>
        <v>ĐẠT</v>
      </c>
    </row>
    <row r="20" spans="1:15" s="3" customFormat="1" ht="19.5" customHeight="1">
      <c r="A20" s="11">
        <v>11</v>
      </c>
      <c r="B20" s="20" t="s">
        <v>61</v>
      </c>
      <c r="C20" s="18" t="s">
        <v>16</v>
      </c>
      <c r="D20" s="19" t="s">
        <v>15</v>
      </c>
      <c r="E20" s="20" t="s">
        <v>56</v>
      </c>
      <c r="F20" s="70">
        <v>8.5</v>
      </c>
      <c r="G20" s="45">
        <v>8.5</v>
      </c>
      <c r="H20" s="70"/>
      <c r="I20" s="60">
        <f t="shared" si="0"/>
        <v>8.5</v>
      </c>
      <c r="J20" s="44">
        <v>7</v>
      </c>
      <c r="K20" s="12">
        <f t="shared" si="1"/>
        <v>7.6</v>
      </c>
      <c r="L20" s="13" t="str">
        <f t="shared" si="2"/>
        <v>B</v>
      </c>
      <c r="M20" s="14">
        <f t="shared" si="3"/>
        <v>3</v>
      </c>
      <c r="N20" s="8" t="str">
        <f t="shared" si="4"/>
        <v>KHÁ</v>
      </c>
      <c r="O20" s="2" t="str">
        <f t="shared" si="5"/>
        <v>ĐẠT</v>
      </c>
    </row>
    <row r="21" spans="1:15" s="3" customFormat="1" ht="19.5" customHeight="1">
      <c r="A21" s="11">
        <v>12</v>
      </c>
      <c r="B21" s="20" t="s">
        <v>62</v>
      </c>
      <c r="C21" s="18" t="s">
        <v>63</v>
      </c>
      <c r="D21" s="19" t="s">
        <v>64</v>
      </c>
      <c r="E21" s="20" t="s">
        <v>65</v>
      </c>
      <c r="F21" s="70">
        <v>9</v>
      </c>
      <c r="G21" s="45">
        <v>8.5</v>
      </c>
      <c r="H21" s="70"/>
      <c r="I21" s="60">
        <f t="shared" si="0"/>
        <v>8.5</v>
      </c>
      <c r="J21" s="37">
        <v>7</v>
      </c>
      <c r="K21" s="12">
        <f t="shared" si="1"/>
        <v>7.7</v>
      </c>
      <c r="L21" s="13" t="str">
        <f t="shared" si="2"/>
        <v>B</v>
      </c>
      <c r="M21" s="14">
        <f t="shared" si="3"/>
        <v>3</v>
      </c>
      <c r="N21" s="8" t="str">
        <f t="shared" si="4"/>
        <v>KHÁ</v>
      </c>
      <c r="O21" s="2" t="str">
        <f t="shared" si="5"/>
        <v>ĐẠT</v>
      </c>
    </row>
    <row r="22" spans="1:15" s="3" customFormat="1" ht="19.5" customHeight="1">
      <c r="A22" s="11">
        <v>13</v>
      </c>
      <c r="B22" s="20" t="s">
        <v>66</v>
      </c>
      <c r="C22" s="18" t="s">
        <v>67</v>
      </c>
      <c r="D22" s="19" t="s">
        <v>68</v>
      </c>
      <c r="E22" s="20" t="s">
        <v>69</v>
      </c>
      <c r="F22" s="70">
        <v>9</v>
      </c>
      <c r="G22" s="45">
        <v>8.5</v>
      </c>
      <c r="H22" s="70"/>
      <c r="I22" s="60">
        <f t="shared" si="0"/>
        <v>8.5</v>
      </c>
      <c r="J22" s="37">
        <v>7.5</v>
      </c>
      <c r="K22" s="12">
        <f t="shared" si="1"/>
        <v>8</v>
      </c>
      <c r="L22" s="13" t="str">
        <f t="shared" si="2"/>
        <v>B</v>
      </c>
      <c r="M22" s="14">
        <f t="shared" si="3"/>
        <v>3</v>
      </c>
      <c r="N22" s="8" t="str">
        <f t="shared" si="4"/>
        <v>KHÁ</v>
      </c>
      <c r="O22" s="2" t="str">
        <f t="shared" si="5"/>
        <v>ĐẠT</v>
      </c>
    </row>
    <row r="23" spans="1:15" s="3" customFormat="1" ht="19.5" customHeight="1">
      <c r="A23" s="11">
        <v>14</v>
      </c>
      <c r="B23" s="20" t="s">
        <v>70</v>
      </c>
      <c r="C23" s="18" t="s">
        <v>71</v>
      </c>
      <c r="D23" s="19" t="s">
        <v>72</v>
      </c>
      <c r="E23" s="20" t="s">
        <v>73</v>
      </c>
      <c r="F23" s="70">
        <v>9</v>
      </c>
      <c r="G23" s="45">
        <v>8.5</v>
      </c>
      <c r="H23" s="70"/>
      <c r="I23" s="60">
        <f t="shared" si="0"/>
        <v>8.5</v>
      </c>
      <c r="J23" s="37">
        <v>9</v>
      </c>
      <c r="K23" s="12">
        <f t="shared" si="1"/>
        <v>8.9</v>
      </c>
      <c r="L23" s="13" t="str">
        <f t="shared" si="2"/>
        <v>A</v>
      </c>
      <c r="M23" s="14">
        <f t="shared" si="3"/>
        <v>4</v>
      </c>
      <c r="N23" s="8" t="str">
        <f t="shared" si="4"/>
        <v>GIỎI</v>
      </c>
      <c r="O23" s="2" t="str">
        <f t="shared" si="5"/>
        <v>ĐẠT</v>
      </c>
    </row>
    <row r="24" spans="1:15" s="3" customFormat="1" ht="19.5" customHeight="1">
      <c r="A24" s="11">
        <v>15</v>
      </c>
      <c r="B24" s="20" t="s">
        <v>74</v>
      </c>
      <c r="C24" s="18" t="s">
        <v>75</v>
      </c>
      <c r="D24" s="19" t="s">
        <v>76</v>
      </c>
      <c r="E24" s="20" t="s">
        <v>77</v>
      </c>
      <c r="F24" s="70">
        <v>10</v>
      </c>
      <c r="G24" s="70">
        <v>9</v>
      </c>
      <c r="H24" s="70"/>
      <c r="I24" s="60">
        <f t="shared" si="0"/>
        <v>9</v>
      </c>
      <c r="J24" s="37">
        <v>8.5</v>
      </c>
      <c r="K24" s="12">
        <f t="shared" si="1"/>
        <v>8.8</v>
      </c>
      <c r="L24" s="13" t="str">
        <f t="shared" si="2"/>
        <v>A</v>
      </c>
      <c r="M24" s="14">
        <f t="shared" si="3"/>
        <v>4</v>
      </c>
      <c r="N24" s="8" t="str">
        <f t="shared" si="4"/>
        <v>GIỎI</v>
      </c>
      <c r="O24" s="2" t="str">
        <f t="shared" si="5"/>
        <v>ĐẠT</v>
      </c>
    </row>
    <row r="25" spans="1:15" s="3" customFormat="1" ht="19.5" customHeight="1">
      <c r="A25" s="11">
        <v>16</v>
      </c>
      <c r="B25" s="20" t="s">
        <v>78</v>
      </c>
      <c r="C25" s="18" t="s">
        <v>79</v>
      </c>
      <c r="D25" s="19" t="s">
        <v>80</v>
      </c>
      <c r="E25" s="20" t="s">
        <v>81</v>
      </c>
      <c r="F25" s="71">
        <v>9</v>
      </c>
      <c r="G25" s="70">
        <v>9</v>
      </c>
      <c r="H25" s="71"/>
      <c r="I25" s="60">
        <f t="shared" si="0"/>
        <v>9</v>
      </c>
      <c r="J25" s="37">
        <v>7</v>
      </c>
      <c r="K25" s="12">
        <f t="shared" si="1"/>
        <v>7.8</v>
      </c>
      <c r="L25" s="13" t="str">
        <f t="shared" si="2"/>
        <v>B</v>
      </c>
      <c r="M25" s="14">
        <f t="shared" si="3"/>
        <v>3</v>
      </c>
      <c r="N25" s="8" t="str">
        <f t="shared" si="4"/>
        <v>KHÁ</v>
      </c>
      <c r="O25" s="2" t="str">
        <f t="shared" si="5"/>
        <v>ĐẠT</v>
      </c>
    </row>
    <row r="26" spans="1:15" s="3" customFormat="1" ht="19.5" customHeight="1">
      <c r="A26" s="11">
        <v>17</v>
      </c>
      <c r="B26" s="26" t="s">
        <v>22</v>
      </c>
      <c r="C26" s="24" t="s">
        <v>82</v>
      </c>
      <c r="D26" s="25" t="s">
        <v>17</v>
      </c>
      <c r="E26" s="26" t="s">
        <v>23</v>
      </c>
      <c r="F26" s="70">
        <v>8.5</v>
      </c>
      <c r="G26" s="70">
        <v>9</v>
      </c>
      <c r="H26" s="70"/>
      <c r="I26" s="60">
        <f t="shared" si="0"/>
        <v>9</v>
      </c>
      <c r="J26" s="37">
        <v>6.5</v>
      </c>
      <c r="K26" s="12">
        <f t="shared" si="1"/>
        <v>7.5</v>
      </c>
      <c r="L26" s="13" t="str">
        <f t="shared" si="2"/>
        <v>B</v>
      </c>
      <c r="M26" s="14">
        <f t="shared" si="3"/>
        <v>3</v>
      </c>
      <c r="N26" s="8" t="str">
        <f t="shared" si="4"/>
        <v>KHÁ</v>
      </c>
      <c r="O26" s="2" t="str">
        <f t="shared" si="5"/>
        <v>ĐẠT</v>
      </c>
    </row>
    <row r="27" spans="1:15" s="3" customFormat="1" ht="19.5" customHeight="1">
      <c r="A27" s="11">
        <v>18</v>
      </c>
      <c r="B27" s="20" t="s">
        <v>83</v>
      </c>
      <c r="C27" s="18" t="s">
        <v>84</v>
      </c>
      <c r="D27" s="19" t="s">
        <v>85</v>
      </c>
      <c r="E27" s="20" t="s">
        <v>86</v>
      </c>
      <c r="F27" s="70">
        <v>9</v>
      </c>
      <c r="G27" s="70">
        <v>9</v>
      </c>
      <c r="H27" s="70"/>
      <c r="I27" s="60">
        <f t="shared" si="0"/>
        <v>9</v>
      </c>
      <c r="J27" s="37">
        <v>7</v>
      </c>
      <c r="K27" s="12">
        <f t="shared" si="1"/>
        <v>7.8</v>
      </c>
      <c r="L27" s="13" t="str">
        <f t="shared" si="2"/>
        <v>B</v>
      </c>
      <c r="M27" s="14">
        <f t="shared" si="3"/>
        <v>3</v>
      </c>
      <c r="N27" s="8" t="str">
        <f t="shared" si="4"/>
        <v>KHÁ</v>
      </c>
      <c r="O27" s="2" t="str">
        <f t="shared" si="5"/>
        <v>ĐẠT</v>
      </c>
    </row>
    <row r="28" spans="1:15" s="3" customFormat="1" ht="19.5" customHeight="1">
      <c r="A28" s="11">
        <v>19</v>
      </c>
      <c r="B28" s="20" t="s">
        <v>87</v>
      </c>
      <c r="C28" s="18" t="s">
        <v>88</v>
      </c>
      <c r="D28" s="19" t="s">
        <v>89</v>
      </c>
      <c r="E28" s="20" t="s">
        <v>90</v>
      </c>
      <c r="F28" s="70">
        <v>9</v>
      </c>
      <c r="G28" s="70">
        <v>8</v>
      </c>
      <c r="H28" s="70"/>
      <c r="I28" s="60">
        <f t="shared" si="0"/>
        <v>8</v>
      </c>
      <c r="J28" s="37">
        <v>8.5</v>
      </c>
      <c r="K28" s="12">
        <f t="shared" si="1"/>
        <v>8.4</v>
      </c>
      <c r="L28" s="13" t="str">
        <f t="shared" si="2"/>
        <v>B</v>
      </c>
      <c r="M28" s="14">
        <f t="shared" si="3"/>
        <v>3</v>
      </c>
      <c r="N28" s="8" t="str">
        <f t="shared" si="4"/>
        <v>KHÁ</v>
      </c>
      <c r="O28" s="2" t="str">
        <f t="shared" si="5"/>
        <v>ĐẠT</v>
      </c>
    </row>
    <row r="29" spans="1:15" s="3" customFormat="1" ht="19.5" customHeight="1">
      <c r="A29" s="11">
        <v>20</v>
      </c>
      <c r="B29" s="20" t="s">
        <v>91</v>
      </c>
      <c r="C29" s="18" t="s">
        <v>53</v>
      </c>
      <c r="D29" s="19" t="s">
        <v>92</v>
      </c>
      <c r="E29" s="20" t="s">
        <v>93</v>
      </c>
      <c r="F29" s="70">
        <v>9</v>
      </c>
      <c r="G29" s="70">
        <v>9</v>
      </c>
      <c r="H29" s="70"/>
      <c r="I29" s="60">
        <f t="shared" si="0"/>
        <v>9</v>
      </c>
      <c r="J29" s="37">
        <v>7.5</v>
      </c>
      <c r="K29" s="12">
        <f t="shared" si="1"/>
        <v>8.1</v>
      </c>
      <c r="L29" s="13" t="str">
        <f t="shared" si="2"/>
        <v>B</v>
      </c>
      <c r="M29" s="14">
        <f t="shared" si="3"/>
        <v>3</v>
      </c>
      <c r="N29" s="8" t="str">
        <f t="shared" si="4"/>
        <v>KHÁ</v>
      </c>
      <c r="O29" s="2" t="str">
        <f t="shared" si="5"/>
        <v>ĐẠT</v>
      </c>
    </row>
    <row r="30" spans="1:15" ht="19.5" customHeight="1">
      <c r="A30" s="11">
        <v>21</v>
      </c>
      <c r="B30" s="20" t="s">
        <v>94</v>
      </c>
      <c r="C30" s="18" t="s">
        <v>95</v>
      </c>
      <c r="D30" s="19" t="s">
        <v>96</v>
      </c>
      <c r="E30" s="20" t="s">
        <v>97</v>
      </c>
      <c r="F30" s="70">
        <v>9</v>
      </c>
      <c r="G30" s="70">
        <v>9</v>
      </c>
      <c r="H30" s="37"/>
      <c r="I30" s="60">
        <f t="shared" si="0"/>
        <v>9</v>
      </c>
      <c r="J30" s="37">
        <v>8.5</v>
      </c>
      <c r="K30" s="12">
        <f t="shared" si="1"/>
        <v>8.7</v>
      </c>
      <c r="L30" s="13" t="str">
        <f t="shared" si="2"/>
        <v>A</v>
      </c>
      <c r="M30" s="14">
        <f t="shared" si="3"/>
        <v>4</v>
      </c>
      <c r="N30" s="8" t="str">
        <f t="shared" si="4"/>
        <v>GIỎI</v>
      </c>
      <c r="O30" s="2" t="str">
        <f t="shared" si="5"/>
        <v>ĐẠT</v>
      </c>
    </row>
    <row r="31" spans="1:15" ht="19.5" customHeight="1">
      <c r="A31" s="11">
        <v>22</v>
      </c>
      <c r="B31" s="42" t="s">
        <v>98</v>
      </c>
      <c r="C31" s="15" t="s">
        <v>99</v>
      </c>
      <c r="D31" s="16" t="s">
        <v>100</v>
      </c>
      <c r="E31" s="17" t="s">
        <v>101</v>
      </c>
      <c r="F31" s="70">
        <v>9</v>
      </c>
      <c r="G31" s="70">
        <v>9</v>
      </c>
      <c r="H31" s="70"/>
      <c r="I31" s="60">
        <f t="shared" si="0"/>
        <v>9</v>
      </c>
      <c r="J31" s="37">
        <v>7.5</v>
      </c>
      <c r="K31" s="12">
        <f t="shared" si="1"/>
        <v>8.1</v>
      </c>
      <c r="L31" s="13" t="str">
        <f t="shared" si="2"/>
        <v>B</v>
      </c>
      <c r="M31" s="14">
        <f t="shared" si="3"/>
        <v>3</v>
      </c>
      <c r="N31" s="8" t="str">
        <f t="shared" si="4"/>
        <v>KHÁ</v>
      </c>
      <c r="O31" s="2" t="str">
        <f t="shared" si="5"/>
        <v>ĐẠT</v>
      </c>
    </row>
    <row r="32" spans="1:15" ht="19.5" customHeight="1">
      <c r="A32" s="11">
        <v>23</v>
      </c>
      <c r="B32" s="20" t="s">
        <v>102</v>
      </c>
      <c r="C32" s="18" t="s">
        <v>103</v>
      </c>
      <c r="D32" s="19" t="s">
        <v>104</v>
      </c>
      <c r="E32" s="20" t="s">
        <v>105</v>
      </c>
      <c r="F32" s="70">
        <v>9</v>
      </c>
      <c r="G32" s="70">
        <v>9</v>
      </c>
      <c r="H32" s="72"/>
      <c r="I32" s="60">
        <f t="shared" si="0"/>
        <v>9</v>
      </c>
      <c r="J32" s="37">
        <v>7</v>
      </c>
      <c r="K32" s="12">
        <f t="shared" si="1"/>
        <v>7.8</v>
      </c>
      <c r="L32" s="13" t="str">
        <f t="shared" si="2"/>
        <v>B</v>
      </c>
      <c r="M32" s="14">
        <f t="shared" si="3"/>
        <v>3</v>
      </c>
      <c r="N32" s="8" t="str">
        <f t="shared" si="4"/>
        <v>KHÁ</v>
      </c>
      <c r="O32" s="2" t="str">
        <f t="shared" si="5"/>
        <v>ĐẠT</v>
      </c>
    </row>
    <row r="33" spans="1:15" ht="19.5" customHeight="1">
      <c r="A33" s="11">
        <v>24</v>
      </c>
      <c r="B33" s="29" t="s">
        <v>106</v>
      </c>
      <c r="C33" s="27" t="s">
        <v>107</v>
      </c>
      <c r="D33" s="28" t="s">
        <v>104</v>
      </c>
      <c r="E33" s="29" t="s">
        <v>108</v>
      </c>
      <c r="F33" s="70">
        <v>9.5</v>
      </c>
      <c r="G33" s="70">
        <v>9</v>
      </c>
      <c r="H33" s="70"/>
      <c r="I33" s="60">
        <f t="shared" si="0"/>
        <v>9</v>
      </c>
      <c r="J33" s="6">
        <v>8.5</v>
      </c>
      <c r="K33" s="12">
        <f t="shared" si="1"/>
        <v>8.8</v>
      </c>
      <c r="L33" s="13" t="str">
        <f t="shared" si="2"/>
        <v>A</v>
      </c>
      <c r="M33" s="14">
        <f t="shared" si="3"/>
        <v>4</v>
      </c>
      <c r="N33" s="8" t="str">
        <f t="shared" si="4"/>
        <v>GIỎI</v>
      </c>
      <c r="O33" s="2" t="str">
        <f t="shared" si="5"/>
        <v>ĐẠT</v>
      </c>
    </row>
    <row r="34" spans="1:15" ht="19.5" customHeight="1">
      <c r="A34" s="11">
        <v>25</v>
      </c>
      <c r="B34" s="32" t="s">
        <v>109</v>
      </c>
      <c r="C34" s="30" t="s">
        <v>110</v>
      </c>
      <c r="D34" s="31" t="s">
        <v>25</v>
      </c>
      <c r="E34" s="32" t="s">
        <v>111</v>
      </c>
      <c r="F34" s="70">
        <v>8.5</v>
      </c>
      <c r="G34" s="70">
        <v>9</v>
      </c>
      <c r="H34" s="70"/>
      <c r="I34" s="60">
        <f t="shared" si="0"/>
        <v>9</v>
      </c>
      <c r="J34" s="37">
        <v>7</v>
      </c>
      <c r="K34" s="12">
        <f t="shared" si="1"/>
        <v>7.8</v>
      </c>
      <c r="L34" s="13" t="str">
        <f t="shared" si="2"/>
        <v>B</v>
      </c>
      <c r="M34" s="14">
        <f t="shared" si="3"/>
        <v>3</v>
      </c>
      <c r="N34" s="8" t="str">
        <f t="shared" si="4"/>
        <v>KHÁ</v>
      </c>
      <c r="O34" s="2" t="str">
        <f t="shared" si="5"/>
        <v>ĐẠT</v>
      </c>
    </row>
    <row r="35" spans="1:15" ht="19.5" customHeight="1">
      <c r="A35" s="11">
        <v>26</v>
      </c>
      <c r="B35" s="20" t="s">
        <v>112</v>
      </c>
      <c r="C35" s="18" t="s">
        <v>113</v>
      </c>
      <c r="D35" s="19" t="s">
        <v>114</v>
      </c>
      <c r="E35" s="20" t="s">
        <v>115</v>
      </c>
      <c r="F35" s="73">
        <v>8.5</v>
      </c>
      <c r="G35" s="70">
        <v>9</v>
      </c>
      <c r="H35" s="73"/>
      <c r="I35" s="60">
        <f t="shared" si="0"/>
        <v>9</v>
      </c>
      <c r="J35" s="37">
        <v>6.5</v>
      </c>
      <c r="K35" s="12">
        <f t="shared" si="1"/>
        <v>7.5</v>
      </c>
      <c r="L35" s="13" t="str">
        <f t="shared" si="2"/>
        <v>B</v>
      </c>
      <c r="M35" s="14">
        <f t="shared" si="3"/>
        <v>3</v>
      </c>
      <c r="N35" s="8" t="str">
        <f t="shared" si="4"/>
        <v>KHÁ</v>
      </c>
      <c r="O35" s="2" t="str">
        <f t="shared" si="5"/>
        <v>ĐẠT</v>
      </c>
    </row>
    <row r="36" spans="1:15" ht="19.5" customHeight="1">
      <c r="A36" s="11">
        <v>27</v>
      </c>
      <c r="B36" s="35" t="s">
        <v>139</v>
      </c>
      <c r="C36" s="33" t="s">
        <v>116</v>
      </c>
      <c r="D36" s="34" t="s">
        <v>117</v>
      </c>
      <c r="E36" s="35" t="s">
        <v>118</v>
      </c>
      <c r="F36" s="70">
        <v>9.5</v>
      </c>
      <c r="G36" s="70">
        <v>9</v>
      </c>
      <c r="H36" s="70"/>
      <c r="I36" s="60">
        <f t="shared" si="0"/>
        <v>9</v>
      </c>
      <c r="J36" s="37">
        <v>6.5</v>
      </c>
      <c r="K36" s="12">
        <f t="shared" si="1"/>
        <v>7.6</v>
      </c>
      <c r="L36" s="13" t="str">
        <f t="shared" si="2"/>
        <v>B</v>
      </c>
      <c r="M36" s="14">
        <f t="shared" si="3"/>
        <v>3</v>
      </c>
      <c r="N36" s="8" t="str">
        <f t="shared" si="4"/>
        <v>KHÁ</v>
      </c>
      <c r="O36" s="2" t="str">
        <f t="shared" si="5"/>
        <v>ĐẠT</v>
      </c>
    </row>
    <row r="37" spans="1:15" ht="19.5" customHeight="1">
      <c r="A37" s="11">
        <v>28</v>
      </c>
      <c r="B37" s="20" t="s">
        <v>119</v>
      </c>
      <c r="C37" s="18" t="s">
        <v>120</v>
      </c>
      <c r="D37" s="19" t="s">
        <v>121</v>
      </c>
      <c r="E37" s="20" t="s">
        <v>30</v>
      </c>
      <c r="F37" s="70">
        <v>9</v>
      </c>
      <c r="G37" s="70">
        <v>9</v>
      </c>
      <c r="H37" s="70"/>
      <c r="I37" s="60">
        <f t="shared" si="0"/>
        <v>9</v>
      </c>
      <c r="J37" s="37">
        <v>7</v>
      </c>
      <c r="K37" s="12">
        <f t="shared" si="1"/>
        <v>7.8</v>
      </c>
      <c r="L37" s="13" t="str">
        <f t="shared" si="2"/>
        <v>B</v>
      </c>
      <c r="M37" s="14">
        <f t="shared" si="3"/>
        <v>3</v>
      </c>
      <c r="N37" s="8" t="str">
        <f t="shared" si="4"/>
        <v>KHÁ</v>
      </c>
      <c r="O37" s="2" t="str">
        <f t="shared" si="5"/>
        <v>ĐẠT</v>
      </c>
    </row>
    <row r="38" spans="1:15" ht="19.5" customHeight="1">
      <c r="A38" s="11">
        <v>29</v>
      </c>
      <c r="B38" s="20" t="s">
        <v>122</v>
      </c>
      <c r="C38" s="18" t="s">
        <v>123</v>
      </c>
      <c r="D38" s="19" t="s">
        <v>124</v>
      </c>
      <c r="E38" s="20" t="s">
        <v>125</v>
      </c>
      <c r="F38" s="70">
        <v>9</v>
      </c>
      <c r="G38" s="70">
        <v>9</v>
      </c>
      <c r="H38" s="70"/>
      <c r="I38" s="60">
        <f t="shared" si="0"/>
        <v>9</v>
      </c>
      <c r="J38" s="37">
        <v>7.5</v>
      </c>
      <c r="K38" s="12">
        <f t="shared" si="1"/>
        <v>8.1</v>
      </c>
      <c r="L38" s="13" t="str">
        <f t="shared" si="2"/>
        <v>B</v>
      </c>
      <c r="M38" s="14">
        <f t="shared" si="3"/>
        <v>3</v>
      </c>
      <c r="N38" s="8" t="str">
        <f t="shared" si="4"/>
        <v>KHÁ</v>
      </c>
      <c r="O38" s="2" t="str">
        <f t="shared" si="5"/>
        <v>ĐẠT</v>
      </c>
    </row>
    <row r="39" spans="1:15" ht="19.5" customHeight="1">
      <c r="A39" s="11">
        <v>30</v>
      </c>
      <c r="B39" s="20" t="s">
        <v>126</v>
      </c>
      <c r="C39" s="18" t="s">
        <v>127</v>
      </c>
      <c r="D39" s="19" t="s">
        <v>128</v>
      </c>
      <c r="E39" s="20" t="s">
        <v>129</v>
      </c>
      <c r="F39" s="70">
        <v>9.5</v>
      </c>
      <c r="G39" s="70">
        <v>8.5</v>
      </c>
      <c r="H39" s="70"/>
      <c r="I39" s="60">
        <f t="shared" si="0"/>
        <v>8.5</v>
      </c>
      <c r="J39" s="37">
        <v>9</v>
      </c>
      <c r="K39" s="12">
        <f t="shared" si="1"/>
        <v>8.9</v>
      </c>
      <c r="L39" s="13" t="str">
        <f t="shared" si="2"/>
        <v>A</v>
      </c>
      <c r="M39" s="14">
        <f t="shared" si="3"/>
        <v>4</v>
      </c>
      <c r="N39" s="8" t="str">
        <f t="shared" si="4"/>
        <v>GIỎI</v>
      </c>
      <c r="O39" s="2" t="str">
        <f t="shared" si="5"/>
        <v>ĐẠT</v>
      </c>
    </row>
    <row r="40" spans="1:15" ht="19.5" customHeight="1">
      <c r="A40" s="11">
        <v>31</v>
      </c>
      <c r="B40" s="20" t="s">
        <v>130</v>
      </c>
      <c r="C40" s="18" t="s">
        <v>131</v>
      </c>
      <c r="D40" s="19" t="s">
        <v>132</v>
      </c>
      <c r="E40" s="20" t="s">
        <v>133</v>
      </c>
      <c r="F40" s="37">
        <v>9</v>
      </c>
      <c r="G40" s="37">
        <v>8.5</v>
      </c>
      <c r="H40" s="37"/>
      <c r="I40" s="60">
        <f t="shared" si="0"/>
        <v>8.5</v>
      </c>
      <c r="J40" s="37">
        <v>8.5</v>
      </c>
      <c r="K40" s="12">
        <f t="shared" si="1"/>
        <v>8.6</v>
      </c>
      <c r="L40" s="13" t="str">
        <f t="shared" si="2"/>
        <v>A</v>
      </c>
      <c r="M40" s="14">
        <f t="shared" si="3"/>
        <v>4</v>
      </c>
      <c r="N40" s="8" t="str">
        <f t="shared" si="4"/>
        <v>GIỎI</v>
      </c>
      <c r="O40" s="2" t="str">
        <f t="shared" si="5"/>
        <v>ĐẠT</v>
      </c>
    </row>
    <row r="41" spans="2:5" ht="15.75">
      <c r="B41" s="141" t="s">
        <v>144</v>
      </c>
      <c r="C41" s="141"/>
      <c r="D41" s="141"/>
      <c r="E41" s="141"/>
    </row>
    <row r="42" spans="2:15" ht="15.75">
      <c r="B42" s="43" t="s">
        <v>136</v>
      </c>
      <c r="C42" s="9"/>
      <c r="D42" s="9"/>
      <c r="E42" s="133" t="s">
        <v>18</v>
      </c>
      <c r="F42" s="133"/>
      <c r="G42" s="39"/>
      <c r="H42" s="133" t="s">
        <v>19</v>
      </c>
      <c r="I42" s="133"/>
      <c r="J42" s="133"/>
      <c r="K42" s="9"/>
      <c r="L42" s="124" t="s">
        <v>138</v>
      </c>
      <c r="M42" s="124"/>
      <c r="N42" s="124"/>
      <c r="O42" s="124"/>
    </row>
    <row r="43" spans="2:15" ht="15.75">
      <c r="B43" s="39"/>
      <c r="C43" s="9"/>
      <c r="D43" s="9"/>
      <c r="E43" s="9"/>
      <c r="F43" s="39"/>
      <c r="G43" s="39"/>
      <c r="H43" s="39"/>
      <c r="I43" s="39"/>
      <c r="J43" s="9"/>
      <c r="K43" s="9"/>
      <c r="L43" s="10"/>
      <c r="M43" s="10"/>
      <c r="N43" s="9"/>
      <c r="O43" s="9"/>
    </row>
    <row r="44" spans="2:15" ht="15.75">
      <c r="B44" s="39"/>
      <c r="C44" s="9"/>
      <c r="D44" s="9"/>
      <c r="E44" s="9"/>
      <c r="F44" s="39"/>
      <c r="G44" s="39"/>
      <c r="H44" s="39"/>
      <c r="I44" s="39"/>
      <c r="J44" s="9"/>
      <c r="K44" s="9"/>
      <c r="L44" s="10"/>
      <c r="M44" s="10"/>
      <c r="N44" s="9"/>
      <c r="O44" s="9"/>
    </row>
    <row r="45" spans="2:15" ht="15.75">
      <c r="B45" s="39"/>
      <c r="C45" s="9"/>
      <c r="D45" s="9"/>
      <c r="E45" s="9"/>
      <c r="F45" s="39"/>
      <c r="G45" s="39"/>
      <c r="H45" s="39"/>
      <c r="I45" s="39"/>
      <c r="J45" s="9"/>
      <c r="K45" s="9"/>
      <c r="L45" s="10"/>
      <c r="M45" s="10"/>
      <c r="N45" s="9"/>
      <c r="O45" s="9"/>
    </row>
    <row r="46" spans="2:15" ht="15.75">
      <c r="B46" s="39"/>
      <c r="C46" s="9"/>
      <c r="D46" s="9"/>
      <c r="E46" s="9"/>
      <c r="F46" s="39"/>
      <c r="G46" s="39"/>
      <c r="H46" s="39"/>
      <c r="I46" s="39"/>
      <c r="J46" s="9"/>
      <c r="K46" s="9"/>
      <c r="L46" s="10"/>
      <c r="M46" s="10"/>
      <c r="N46" s="9"/>
      <c r="O46" s="9"/>
    </row>
    <row r="47" spans="2:15" ht="15.75">
      <c r="B47" s="133" t="s">
        <v>137</v>
      </c>
      <c r="C47" s="133"/>
      <c r="D47" s="43"/>
      <c r="E47" s="133" t="s">
        <v>145</v>
      </c>
      <c r="F47" s="133"/>
      <c r="G47" s="52"/>
      <c r="H47" s="143" t="s">
        <v>143</v>
      </c>
      <c r="I47" s="143"/>
      <c r="J47" s="143"/>
      <c r="K47" s="10"/>
      <c r="M47" s="58" t="s">
        <v>146</v>
      </c>
      <c r="N47" s="58"/>
      <c r="O47" s="58"/>
    </row>
    <row r="48" spans="2:15" ht="15.75">
      <c r="B48" s="39"/>
      <c r="C48" s="9"/>
      <c r="D48" s="9"/>
      <c r="E48" s="9"/>
      <c r="F48" s="39"/>
      <c r="G48" s="39"/>
      <c r="H48" s="39"/>
      <c r="I48" s="39"/>
      <c r="J48" s="9"/>
      <c r="K48" s="9"/>
      <c r="L48" s="10"/>
      <c r="M48" s="10"/>
      <c r="N48" s="9"/>
      <c r="O48" s="9"/>
    </row>
  </sheetData>
  <sheetProtection/>
  <mergeCells count="24">
    <mergeCell ref="N8:O9"/>
    <mergeCell ref="B41:E41"/>
    <mergeCell ref="E42:F42"/>
    <mergeCell ref="H42:J42"/>
    <mergeCell ref="L42:O42"/>
    <mergeCell ref="B47:C47"/>
    <mergeCell ref="E47:F47"/>
    <mergeCell ref="H47:J4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" right="0.16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8"/>
  <sheetViews>
    <sheetView zoomScalePageLayoutView="0" workbookViewId="0" topLeftCell="A4">
      <selection activeCell="R26" sqref="R26"/>
    </sheetView>
  </sheetViews>
  <sheetFormatPr defaultColWidth="9.140625" defaultRowHeight="12.75"/>
  <cols>
    <col min="1" max="1" width="5.7109375" style="1" customWidth="1"/>
    <col min="2" max="2" width="12.8515625" style="38" customWidth="1"/>
    <col min="3" max="3" width="16.421875" style="1" customWidth="1"/>
    <col min="4" max="4" width="7.57421875" style="1" customWidth="1"/>
    <col min="5" max="5" width="11.7109375" style="1" customWidth="1"/>
    <col min="6" max="6" width="10.28125" style="38" customWidth="1"/>
    <col min="7" max="7" width="6.7109375" style="38" customWidth="1"/>
    <col min="8" max="8" width="5.8515625" style="38" customWidth="1"/>
    <col min="9" max="9" width="6.57421875" style="38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140625" style="1" customWidth="1"/>
    <col min="15" max="15" width="13.140625" style="1" customWidth="1"/>
    <col min="16" max="16384" width="9.140625" style="1" customWidth="1"/>
  </cols>
  <sheetData>
    <row r="1" spans="1:14" ht="15.75">
      <c r="A1" s="131" t="s">
        <v>1</v>
      </c>
      <c r="B1" s="131"/>
      <c r="C1" s="131"/>
      <c r="D1" s="131"/>
      <c r="E1" s="133" t="s">
        <v>7</v>
      </c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.5" customHeight="1">
      <c r="A2" s="132" t="s">
        <v>2</v>
      </c>
      <c r="B2" s="132"/>
      <c r="C2" s="132"/>
      <c r="D2" s="132"/>
      <c r="E2" s="133" t="s">
        <v>26</v>
      </c>
      <c r="F2" s="133"/>
      <c r="G2" s="133"/>
      <c r="H2" s="133"/>
      <c r="I2" s="133"/>
      <c r="J2" s="133"/>
      <c r="K2" s="133"/>
      <c r="L2" s="133"/>
      <c r="M2" s="133"/>
      <c r="N2" s="133"/>
    </row>
    <row r="3" spans="5:14" ht="20.25" customHeight="1">
      <c r="E3" s="134" t="s">
        <v>134</v>
      </c>
      <c r="F3" s="134"/>
      <c r="G3" s="134"/>
      <c r="H3" s="134"/>
      <c r="I3" s="134"/>
      <c r="J3" s="134"/>
      <c r="K3" s="134"/>
      <c r="L3" s="134"/>
      <c r="M3" s="134"/>
      <c r="N3" s="134"/>
    </row>
    <row r="4" spans="5:14" ht="18.75" customHeight="1">
      <c r="E4" s="133" t="s">
        <v>152</v>
      </c>
      <c r="F4" s="133"/>
      <c r="G4" s="133"/>
      <c r="H4" s="133"/>
      <c r="I4" s="133"/>
      <c r="J4" s="133"/>
      <c r="K4" s="133"/>
      <c r="L4" s="133"/>
      <c r="M4" s="133"/>
      <c r="N4" s="133"/>
    </row>
    <row r="5" spans="5:14" ht="18.75" customHeight="1">
      <c r="E5" s="142" t="s">
        <v>155</v>
      </c>
      <c r="F5" s="142"/>
      <c r="G5" s="142"/>
      <c r="H5" s="142"/>
      <c r="I5" s="142"/>
      <c r="J5" s="142"/>
      <c r="K5" s="142"/>
      <c r="L5" s="142"/>
      <c r="M5" s="142"/>
      <c r="N5" s="142"/>
    </row>
    <row r="6" spans="5:14" ht="15.75" customHeight="1">
      <c r="E6" s="142" t="s">
        <v>165</v>
      </c>
      <c r="F6" s="142"/>
      <c r="G6" s="142"/>
      <c r="H6" s="142"/>
      <c r="I6" s="142"/>
      <c r="J6" s="142"/>
      <c r="K6" s="142"/>
      <c r="L6" s="142"/>
      <c r="M6" s="142"/>
      <c r="N6" s="142"/>
    </row>
    <row r="7" ht="10.5" customHeight="1"/>
    <row r="8" spans="1:15" s="5" customFormat="1" ht="42" customHeight="1">
      <c r="A8" s="135" t="s">
        <v>0</v>
      </c>
      <c r="B8" s="135" t="s">
        <v>3</v>
      </c>
      <c r="C8" s="135" t="s">
        <v>4</v>
      </c>
      <c r="D8" s="135"/>
      <c r="E8" s="137" t="s">
        <v>5</v>
      </c>
      <c r="F8" s="125" t="s">
        <v>11</v>
      </c>
      <c r="G8" s="138" t="s">
        <v>160</v>
      </c>
      <c r="H8" s="139"/>
      <c r="I8" s="140"/>
      <c r="J8" s="125" t="s">
        <v>161</v>
      </c>
      <c r="K8" s="138" t="s">
        <v>10</v>
      </c>
      <c r="L8" s="139"/>
      <c r="M8" s="140"/>
      <c r="N8" s="127" t="s">
        <v>14</v>
      </c>
      <c r="O8" s="128"/>
    </row>
    <row r="9" spans="1:15" s="5" customFormat="1" ht="38.25" customHeight="1">
      <c r="A9" s="135"/>
      <c r="B9" s="135"/>
      <c r="C9" s="135"/>
      <c r="D9" s="135"/>
      <c r="E9" s="135"/>
      <c r="F9" s="126"/>
      <c r="G9" s="36" t="s">
        <v>135</v>
      </c>
      <c r="H9" s="7" t="s">
        <v>8</v>
      </c>
      <c r="I9" s="4" t="s">
        <v>9</v>
      </c>
      <c r="J9" s="126"/>
      <c r="K9" s="4" t="s">
        <v>12</v>
      </c>
      <c r="L9" s="4" t="s">
        <v>6</v>
      </c>
      <c r="M9" s="4" t="s">
        <v>13</v>
      </c>
      <c r="N9" s="129"/>
      <c r="O9" s="130"/>
    </row>
    <row r="10" spans="1:15" s="68" customFormat="1" ht="19.5" customHeight="1">
      <c r="A10" s="11">
        <v>1</v>
      </c>
      <c r="B10" s="80" t="s">
        <v>27</v>
      </c>
      <c r="C10" s="81" t="s">
        <v>28</v>
      </c>
      <c r="D10" s="82" t="s">
        <v>20</v>
      </c>
      <c r="E10" s="17" t="s">
        <v>29</v>
      </c>
      <c r="F10" s="99">
        <v>9.5</v>
      </c>
      <c r="G10" s="103">
        <v>10</v>
      </c>
      <c r="H10" s="103">
        <v>7.5</v>
      </c>
      <c r="I10" s="100">
        <f>(H10*3+G10)/4</f>
        <v>8.125</v>
      </c>
      <c r="J10" s="103">
        <v>5</v>
      </c>
      <c r="K10" s="65">
        <f>ROUND((J10*5+I10*4+F10)/10,1)</f>
        <v>6.7</v>
      </c>
      <c r="L10" s="66" t="str">
        <f>IF(K10&gt;=8.5,"A",IF(K10&gt;=7,"B",IF(K10&gt;=5.5,"C",IF(K10&gt;=4,"D",IF(AND(K10&lt;4,K10&gt;=0),"F",IF(AND(F10="",I10="",J10=""),"I",IF(OR(F10&lt;&gt;"",I10&lt;&gt;"",J10&lt;&gt;""),"X","R")))))))</f>
        <v>C</v>
      </c>
      <c r="M10" s="67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68" customFormat="1" ht="19.5" customHeight="1">
      <c r="A11" s="11">
        <v>2</v>
      </c>
      <c r="B11" s="83" t="s">
        <v>140</v>
      </c>
      <c r="C11" s="62" t="s">
        <v>141</v>
      </c>
      <c r="D11" s="63" t="s">
        <v>142</v>
      </c>
      <c r="E11" s="64" t="s">
        <v>30</v>
      </c>
      <c r="F11" s="99">
        <v>9</v>
      </c>
      <c r="G11" s="103">
        <v>8.5</v>
      </c>
      <c r="H11" s="103">
        <v>7.5</v>
      </c>
      <c r="I11" s="100">
        <f aca="true" t="shared" si="0" ref="I11:I40">(H11*3+G11)/4</f>
        <v>7.75</v>
      </c>
      <c r="J11" s="103">
        <v>8</v>
      </c>
      <c r="K11" s="65">
        <f aca="true" t="shared" si="1" ref="K11:K40">ROUND((J11*5+I11*4+F11)/10,1)</f>
        <v>8</v>
      </c>
      <c r="L11" s="66" t="str">
        <f aca="true" t="shared" si="2" ref="L11:L40">IF(K11&gt;=8.5,"A",IF(K11&gt;=7,"B",IF(K11&gt;=5.5,"C",IF(K11&gt;=4,"D",IF(AND(K11&lt;4,K11&gt;=0),"F",IF(AND(F11="",I11="",J11=""),"I",IF(OR(F11&lt;&gt;"",I11&lt;&gt;"",J11&lt;&gt;""),"X","R")))))))</f>
        <v>B</v>
      </c>
      <c r="M11" s="67">
        <f aca="true" t="shared" si="3" ref="M11:M40">IF(L11="A",4,IF(L11="B",3,IF(L11="C",2,IF(L11="D",1,0))))</f>
        <v>3</v>
      </c>
      <c r="N11" s="8" t="str">
        <f aca="true" t="shared" si="4" ref="N11:N40">IF(L11="A","GIỎI",IF(L11="B","KHÁ",IF(L11="C","TB",IF(L11="D","TB YẾU","KÉM"))))</f>
        <v>KHÁ</v>
      </c>
      <c r="O11" s="2" t="str">
        <f aca="true" t="shared" si="5" ref="O11:O40">IF(OR(K11&lt;4,J11&lt;=2),"KHÔNG ĐẠT","ĐẠT")</f>
        <v>ĐẠT</v>
      </c>
    </row>
    <row r="12" spans="1:15" s="68" customFormat="1" ht="19.5" customHeight="1">
      <c r="A12" s="11">
        <v>3</v>
      </c>
      <c r="B12" s="64" t="s">
        <v>31</v>
      </c>
      <c r="C12" s="62" t="s">
        <v>32</v>
      </c>
      <c r="D12" s="63" t="s">
        <v>33</v>
      </c>
      <c r="E12" s="64" t="s">
        <v>34</v>
      </c>
      <c r="F12" s="99">
        <v>10</v>
      </c>
      <c r="G12" s="104">
        <v>8.5</v>
      </c>
      <c r="H12" s="104">
        <v>7</v>
      </c>
      <c r="I12" s="100">
        <f t="shared" si="0"/>
        <v>7.375</v>
      </c>
      <c r="J12" s="103">
        <v>8</v>
      </c>
      <c r="K12" s="65">
        <f t="shared" si="1"/>
        <v>8</v>
      </c>
      <c r="L12" s="66" t="str">
        <f t="shared" si="2"/>
        <v>B</v>
      </c>
      <c r="M12" s="67">
        <f t="shared" si="3"/>
        <v>3</v>
      </c>
      <c r="N12" s="8" t="str">
        <f t="shared" si="4"/>
        <v>KHÁ</v>
      </c>
      <c r="O12" s="2" t="str">
        <f t="shared" si="5"/>
        <v>ĐẠT</v>
      </c>
    </row>
    <row r="13" spans="1:34" s="88" customFormat="1" ht="19.5" customHeight="1">
      <c r="A13" s="11">
        <v>4</v>
      </c>
      <c r="B13" s="84" t="s">
        <v>35</v>
      </c>
      <c r="C13" s="85" t="s">
        <v>36</v>
      </c>
      <c r="D13" s="86" t="s">
        <v>21</v>
      </c>
      <c r="E13" s="56" t="s">
        <v>37</v>
      </c>
      <c r="F13" s="99">
        <v>10</v>
      </c>
      <c r="G13" s="108">
        <v>9</v>
      </c>
      <c r="H13" s="108">
        <v>8</v>
      </c>
      <c r="I13" s="100">
        <f t="shared" si="0"/>
        <v>8.25</v>
      </c>
      <c r="J13" s="108">
        <v>8.5</v>
      </c>
      <c r="K13" s="65">
        <f t="shared" si="1"/>
        <v>8.6</v>
      </c>
      <c r="L13" s="66" t="str">
        <f t="shared" si="2"/>
        <v>A</v>
      </c>
      <c r="M13" s="67">
        <f t="shared" si="3"/>
        <v>4</v>
      </c>
      <c r="N13" s="8" t="str">
        <f t="shared" si="4"/>
        <v>GIỎI</v>
      </c>
      <c r="O13" s="2" t="str">
        <f t="shared" si="5"/>
        <v>ĐẠT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</row>
    <row r="14" spans="1:15" s="68" customFormat="1" ht="19.5" customHeight="1">
      <c r="A14" s="11">
        <v>5</v>
      </c>
      <c r="B14" s="64" t="s">
        <v>38</v>
      </c>
      <c r="C14" s="62" t="s">
        <v>39</v>
      </c>
      <c r="D14" s="63" t="s">
        <v>40</v>
      </c>
      <c r="E14" s="64" t="s">
        <v>41</v>
      </c>
      <c r="F14" s="99">
        <v>9</v>
      </c>
      <c r="G14" s="104">
        <v>7</v>
      </c>
      <c r="H14" s="104">
        <v>7.5</v>
      </c>
      <c r="I14" s="100">
        <f t="shared" si="0"/>
        <v>7.375</v>
      </c>
      <c r="J14" s="103">
        <v>7.5</v>
      </c>
      <c r="K14" s="65">
        <f t="shared" si="1"/>
        <v>7.6</v>
      </c>
      <c r="L14" s="66" t="str">
        <f t="shared" si="2"/>
        <v>B</v>
      </c>
      <c r="M14" s="67">
        <f t="shared" si="3"/>
        <v>3</v>
      </c>
      <c r="N14" s="8" t="str">
        <f t="shared" si="4"/>
        <v>KHÁ</v>
      </c>
      <c r="O14" s="2" t="str">
        <f t="shared" si="5"/>
        <v>ĐẠT</v>
      </c>
    </row>
    <row r="15" spans="1:15" s="68" customFormat="1" ht="19.5" customHeight="1">
      <c r="A15" s="11">
        <v>6</v>
      </c>
      <c r="B15" s="64" t="s">
        <v>42</v>
      </c>
      <c r="C15" s="62" t="s">
        <v>43</v>
      </c>
      <c r="D15" s="63" t="s">
        <v>40</v>
      </c>
      <c r="E15" s="64" t="s">
        <v>44</v>
      </c>
      <c r="F15" s="99">
        <v>9</v>
      </c>
      <c r="G15" s="104">
        <v>9.5</v>
      </c>
      <c r="H15" s="104">
        <v>7.5</v>
      </c>
      <c r="I15" s="100">
        <f t="shared" si="0"/>
        <v>8</v>
      </c>
      <c r="J15" s="103">
        <v>8</v>
      </c>
      <c r="K15" s="65">
        <f t="shared" si="1"/>
        <v>8.1</v>
      </c>
      <c r="L15" s="66" t="str">
        <f t="shared" si="2"/>
        <v>B</v>
      </c>
      <c r="M15" s="67">
        <f t="shared" si="3"/>
        <v>3</v>
      </c>
      <c r="N15" s="8" t="str">
        <f t="shared" si="4"/>
        <v>KHÁ</v>
      </c>
      <c r="O15" s="2" t="str">
        <f t="shared" si="5"/>
        <v>ĐẠT</v>
      </c>
    </row>
    <row r="16" spans="1:15" s="68" customFormat="1" ht="19.5" customHeight="1">
      <c r="A16" s="11">
        <v>7</v>
      </c>
      <c r="B16" s="64" t="s">
        <v>45</v>
      </c>
      <c r="C16" s="62" t="s">
        <v>46</v>
      </c>
      <c r="D16" s="63" t="s">
        <v>47</v>
      </c>
      <c r="E16" s="64" t="s">
        <v>48</v>
      </c>
      <c r="F16" s="99">
        <v>10</v>
      </c>
      <c r="G16" s="104">
        <v>9.5</v>
      </c>
      <c r="H16" s="104">
        <v>7.5</v>
      </c>
      <c r="I16" s="100">
        <f t="shared" si="0"/>
        <v>8</v>
      </c>
      <c r="J16" s="103">
        <v>9</v>
      </c>
      <c r="K16" s="65">
        <f t="shared" si="1"/>
        <v>8.7</v>
      </c>
      <c r="L16" s="66" t="str">
        <f t="shared" si="2"/>
        <v>A</v>
      </c>
      <c r="M16" s="67">
        <f t="shared" si="3"/>
        <v>4</v>
      </c>
      <c r="N16" s="8" t="str">
        <f t="shared" si="4"/>
        <v>GIỎI</v>
      </c>
      <c r="O16" s="2" t="str">
        <f t="shared" si="5"/>
        <v>ĐẠT</v>
      </c>
    </row>
    <row r="17" spans="1:15" s="68" customFormat="1" ht="19.5" customHeight="1">
      <c r="A17" s="11">
        <v>8</v>
      </c>
      <c r="B17" s="89" t="s">
        <v>49</v>
      </c>
      <c r="C17" s="90" t="s">
        <v>50</v>
      </c>
      <c r="D17" s="91" t="s">
        <v>51</v>
      </c>
      <c r="E17" s="89" t="s">
        <v>52</v>
      </c>
      <c r="F17" s="99">
        <v>0</v>
      </c>
      <c r="G17" s="103">
        <v>0</v>
      </c>
      <c r="H17" s="103">
        <v>0</v>
      </c>
      <c r="I17" s="100">
        <f t="shared" si="0"/>
        <v>0</v>
      </c>
      <c r="J17" s="103">
        <v>0</v>
      </c>
      <c r="K17" s="65">
        <f t="shared" si="1"/>
        <v>0</v>
      </c>
      <c r="L17" s="66" t="str">
        <f t="shared" si="2"/>
        <v>F</v>
      </c>
      <c r="M17" s="67">
        <f t="shared" si="3"/>
        <v>0</v>
      </c>
      <c r="N17" s="8" t="str">
        <f t="shared" si="4"/>
        <v>KÉM</v>
      </c>
      <c r="O17" s="2" t="str">
        <f t="shared" si="5"/>
        <v>KHÔNG ĐẠT</v>
      </c>
    </row>
    <row r="18" spans="1:15" s="68" customFormat="1" ht="19.5" customHeight="1">
      <c r="A18" s="11">
        <v>9</v>
      </c>
      <c r="B18" s="64" t="s">
        <v>54</v>
      </c>
      <c r="C18" s="62" t="s">
        <v>24</v>
      </c>
      <c r="D18" s="63" t="s">
        <v>55</v>
      </c>
      <c r="E18" s="64" t="s">
        <v>56</v>
      </c>
      <c r="F18" s="99">
        <v>10</v>
      </c>
      <c r="G18" s="104">
        <v>8</v>
      </c>
      <c r="H18" s="104">
        <v>7.5</v>
      </c>
      <c r="I18" s="100">
        <f t="shared" si="0"/>
        <v>7.625</v>
      </c>
      <c r="J18" s="103">
        <v>8.5</v>
      </c>
      <c r="K18" s="65">
        <f t="shared" si="1"/>
        <v>8.3</v>
      </c>
      <c r="L18" s="66" t="str">
        <f t="shared" si="2"/>
        <v>B</v>
      </c>
      <c r="M18" s="67">
        <f t="shared" si="3"/>
        <v>3</v>
      </c>
      <c r="N18" s="8" t="str">
        <f t="shared" si="4"/>
        <v>KHÁ</v>
      </c>
      <c r="O18" s="2" t="str">
        <f t="shared" si="5"/>
        <v>ĐẠT</v>
      </c>
    </row>
    <row r="19" spans="1:15" s="68" customFormat="1" ht="19.5" customHeight="1">
      <c r="A19" s="11">
        <v>10</v>
      </c>
      <c r="B19" s="64" t="s">
        <v>57</v>
      </c>
      <c r="C19" s="62" t="s">
        <v>58</v>
      </c>
      <c r="D19" s="63" t="s">
        <v>59</v>
      </c>
      <c r="E19" s="64" t="s">
        <v>60</v>
      </c>
      <c r="F19" s="99">
        <v>9</v>
      </c>
      <c r="G19" s="104">
        <v>7</v>
      </c>
      <c r="H19" s="104">
        <v>7.5</v>
      </c>
      <c r="I19" s="100">
        <f t="shared" si="0"/>
        <v>7.375</v>
      </c>
      <c r="J19" s="103">
        <v>8.5</v>
      </c>
      <c r="K19" s="65">
        <f t="shared" si="1"/>
        <v>8.1</v>
      </c>
      <c r="L19" s="66" t="str">
        <f t="shared" si="2"/>
        <v>B</v>
      </c>
      <c r="M19" s="67">
        <f t="shared" si="3"/>
        <v>3</v>
      </c>
      <c r="N19" s="8" t="str">
        <f t="shared" si="4"/>
        <v>KHÁ</v>
      </c>
      <c r="O19" s="2" t="str">
        <f t="shared" si="5"/>
        <v>ĐẠT</v>
      </c>
    </row>
    <row r="20" spans="1:15" s="68" customFormat="1" ht="19.5" customHeight="1">
      <c r="A20" s="11">
        <v>11</v>
      </c>
      <c r="B20" s="64" t="s">
        <v>61</v>
      </c>
      <c r="C20" s="62" t="s">
        <v>16</v>
      </c>
      <c r="D20" s="63" t="s">
        <v>15</v>
      </c>
      <c r="E20" s="64" t="s">
        <v>56</v>
      </c>
      <c r="F20" s="99">
        <v>9</v>
      </c>
      <c r="G20" s="104">
        <v>6.5</v>
      </c>
      <c r="H20" s="104">
        <v>7</v>
      </c>
      <c r="I20" s="100">
        <f t="shared" si="0"/>
        <v>6.875</v>
      </c>
      <c r="J20" s="109">
        <v>6.5</v>
      </c>
      <c r="K20" s="65">
        <f t="shared" si="1"/>
        <v>6.9</v>
      </c>
      <c r="L20" s="66" t="str">
        <f t="shared" si="2"/>
        <v>C</v>
      </c>
      <c r="M20" s="67">
        <f t="shared" si="3"/>
        <v>2</v>
      </c>
      <c r="N20" s="8" t="str">
        <f t="shared" si="4"/>
        <v>TB</v>
      </c>
      <c r="O20" s="2" t="str">
        <f t="shared" si="5"/>
        <v>ĐẠT</v>
      </c>
    </row>
    <row r="21" spans="1:15" s="68" customFormat="1" ht="19.5" customHeight="1">
      <c r="A21" s="11">
        <v>12</v>
      </c>
      <c r="B21" s="64" t="s">
        <v>62</v>
      </c>
      <c r="C21" s="62" t="s">
        <v>63</v>
      </c>
      <c r="D21" s="63" t="s">
        <v>64</v>
      </c>
      <c r="E21" s="64" t="s">
        <v>65</v>
      </c>
      <c r="F21" s="99">
        <v>10</v>
      </c>
      <c r="G21" s="104">
        <v>8.5</v>
      </c>
      <c r="H21" s="104">
        <v>7.5</v>
      </c>
      <c r="I21" s="100">
        <f t="shared" si="0"/>
        <v>7.75</v>
      </c>
      <c r="J21" s="103">
        <v>9</v>
      </c>
      <c r="K21" s="65">
        <f t="shared" si="1"/>
        <v>8.6</v>
      </c>
      <c r="L21" s="66" t="str">
        <f t="shared" si="2"/>
        <v>A</v>
      </c>
      <c r="M21" s="67">
        <f t="shared" si="3"/>
        <v>4</v>
      </c>
      <c r="N21" s="8" t="str">
        <f t="shared" si="4"/>
        <v>GIỎI</v>
      </c>
      <c r="O21" s="2" t="str">
        <f t="shared" si="5"/>
        <v>ĐẠT</v>
      </c>
    </row>
    <row r="22" spans="1:15" s="68" customFormat="1" ht="19.5" customHeight="1">
      <c r="A22" s="11">
        <v>13</v>
      </c>
      <c r="B22" s="64" t="s">
        <v>66</v>
      </c>
      <c r="C22" s="62" t="s">
        <v>67</v>
      </c>
      <c r="D22" s="63" t="s">
        <v>68</v>
      </c>
      <c r="E22" s="64" t="s">
        <v>69</v>
      </c>
      <c r="F22" s="99">
        <v>10</v>
      </c>
      <c r="G22" s="104">
        <v>7.5</v>
      </c>
      <c r="H22" s="104">
        <v>8.5</v>
      </c>
      <c r="I22" s="100">
        <f t="shared" si="0"/>
        <v>8.25</v>
      </c>
      <c r="J22" s="103">
        <v>8</v>
      </c>
      <c r="K22" s="65">
        <f t="shared" si="1"/>
        <v>8.3</v>
      </c>
      <c r="L22" s="66" t="str">
        <f t="shared" si="2"/>
        <v>B</v>
      </c>
      <c r="M22" s="67">
        <f t="shared" si="3"/>
        <v>3</v>
      </c>
      <c r="N22" s="8" t="str">
        <f t="shared" si="4"/>
        <v>KHÁ</v>
      </c>
      <c r="O22" s="2" t="str">
        <f t="shared" si="5"/>
        <v>ĐẠT</v>
      </c>
    </row>
    <row r="23" spans="1:15" s="68" customFormat="1" ht="19.5" customHeight="1">
      <c r="A23" s="11">
        <v>14</v>
      </c>
      <c r="B23" s="64" t="s">
        <v>70</v>
      </c>
      <c r="C23" s="62" t="s">
        <v>71</v>
      </c>
      <c r="D23" s="63" t="s">
        <v>72</v>
      </c>
      <c r="E23" s="64" t="s">
        <v>73</v>
      </c>
      <c r="F23" s="99">
        <v>10</v>
      </c>
      <c r="G23" s="104">
        <v>9</v>
      </c>
      <c r="H23" s="104">
        <v>7.5</v>
      </c>
      <c r="I23" s="100">
        <f t="shared" si="0"/>
        <v>7.875</v>
      </c>
      <c r="J23" s="103">
        <v>9</v>
      </c>
      <c r="K23" s="65">
        <f t="shared" si="1"/>
        <v>8.7</v>
      </c>
      <c r="L23" s="66" t="str">
        <f t="shared" si="2"/>
        <v>A</v>
      </c>
      <c r="M23" s="67">
        <f t="shared" si="3"/>
        <v>4</v>
      </c>
      <c r="N23" s="8" t="str">
        <f t="shared" si="4"/>
        <v>GIỎI</v>
      </c>
      <c r="O23" s="2" t="str">
        <f t="shared" si="5"/>
        <v>ĐẠT</v>
      </c>
    </row>
    <row r="24" spans="1:15" s="68" customFormat="1" ht="19.5" customHeight="1">
      <c r="A24" s="11">
        <v>15</v>
      </c>
      <c r="B24" s="64" t="s">
        <v>74</v>
      </c>
      <c r="C24" s="62" t="s">
        <v>75</v>
      </c>
      <c r="D24" s="63" t="s">
        <v>76</v>
      </c>
      <c r="E24" s="64" t="s">
        <v>77</v>
      </c>
      <c r="F24" s="99">
        <v>10</v>
      </c>
      <c r="G24" s="104">
        <v>9</v>
      </c>
      <c r="H24" s="104">
        <v>8</v>
      </c>
      <c r="I24" s="100">
        <f t="shared" si="0"/>
        <v>8.25</v>
      </c>
      <c r="J24" s="103">
        <v>8.5</v>
      </c>
      <c r="K24" s="65">
        <f t="shared" si="1"/>
        <v>8.6</v>
      </c>
      <c r="L24" s="66" t="str">
        <f t="shared" si="2"/>
        <v>A</v>
      </c>
      <c r="M24" s="67">
        <f t="shared" si="3"/>
        <v>4</v>
      </c>
      <c r="N24" s="8" t="str">
        <f t="shared" si="4"/>
        <v>GIỎI</v>
      </c>
      <c r="O24" s="2" t="str">
        <f t="shared" si="5"/>
        <v>ĐẠT</v>
      </c>
    </row>
    <row r="25" spans="1:15" s="68" customFormat="1" ht="19.5" customHeight="1">
      <c r="A25" s="11">
        <v>16</v>
      </c>
      <c r="B25" s="64" t="s">
        <v>78</v>
      </c>
      <c r="C25" s="62" t="s">
        <v>79</v>
      </c>
      <c r="D25" s="63" t="s">
        <v>80</v>
      </c>
      <c r="E25" s="64" t="s">
        <v>81</v>
      </c>
      <c r="F25" s="99">
        <v>10</v>
      </c>
      <c r="G25" s="108">
        <v>10</v>
      </c>
      <c r="H25" s="108">
        <v>7.5</v>
      </c>
      <c r="I25" s="100">
        <f t="shared" si="0"/>
        <v>8.125</v>
      </c>
      <c r="J25" s="103">
        <v>7.5</v>
      </c>
      <c r="K25" s="65">
        <f t="shared" si="1"/>
        <v>8</v>
      </c>
      <c r="L25" s="66" t="str">
        <f t="shared" si="2"/>
        <v>B</v>
      </c>
      <c r="M25" s="67">
        <f t="shared" si="3"/>
        <v>3</v>
      </c>
      <c r="N25" s="8" t="str">
        <f t="shared" si="4"/>
        <v>KHÁ</v>
      </c>
      <c r="O25" s="2" t="str">
        <f t="shared" si="5"/>
        <v>ĐẠT</v>
      </c>
    </row>
    <row r="26" spans="1:15" s="68" customFormat="1" ht="19.5" customHeight="1">
      <c r="A26" s="11">
        <v>17</v>
      </c>
      <c r="B26" s="77" t="s">
        <v>22</v>
      </c>
      <c r="C26" s="78" t="s">
        <v>82</v>
      </c>
      <c r="D26" s="79" t="s">
        <v>17</v>
      </c>
      <c r="E26" s="77" t="s">
        <v>23</v>
      </c>
      <c r="F26" s="99">
        <v>10</v>
      </c>
      <c r="G26" s="104">
        <v>10</v>
      </c>
      <c r="H26" s="104">
        <v>7.5</v>
      </c>
      <c r="I26" s="100">
        <f t="shared" si="0"/>
        <v>8.125</v>
      </c>
      <c r="J26" s="103">
        <v>8.5</v>
      </c>
      <c r="K26" s="65">
        <f t="shared" si="1"/>
        <v>8.5</v>
      </c>
      <c r="L26" s="66" t="str">
        <f t="shared" si="2"/>
        <v>A</v>
      </c>
      <c r="M26" s="67">
        <f t="shared" si="3"/>
        <v>4</v>
      </c>
      <c r="N26" s="8" t="str">
        <f t="shared" si="4"/>
        <v>GIỎI</v>
      </c>
      <c r="O26" s="2" t="str">
        <f t="shared" si="5"/>
        <v>ĐẠT</v>
      </c>
    </row>
    <row r="27" spans="1:15" s="68" customFormat="1" ht="19.5" customHeight="1">
      <c r="A27" s="11">
        <v>18</v>
      </c>
      <c r="B27" s="64" t="s">
        <v>83</v>
      </c>
      <c r="C27" s="62" t="s">
        <v>84</v>
      </c>
      <c r="D27" s="63" t="s">
        <v>85</v>
      </c>
      <c r="E27" s="64" t="s">
        <v>86</v>
      </c>
      <c r="F27" s="99">
        <v>9</v>
      </c>
      <c r="G27" s="104">
        <v>9.5</v>
      </c>
      <c r="H27" s="104">
        <v>7.5</v>
      </c>
      <c r="I27" s="100">
        <f t="shared" si="0"/>
        <v>8</v>
      </c>
      <c r="J27" s="103">
        <v>9</v>
      </c>
      <c r="K27" s="65">
        <f t="shared" si="1"/>
        <v>8.6</v>
      </c>
      <c r="L27" s="66" t="str">
        <f t="shared" si="2"/>
        <v>A</v>
      </c>
      <c r="M27" s="67">
        <f t="shared" si="3"/>
        <v>4</v>
      </c>
      <c r="N27" s="8" t="str">
        <f t="shared" si="4"/>
        <v>GIỎI</v>
      </c>
      <c r="O27" s="2" t="str">
        <f t="shared" si="5"/>
        <v>ĐẠT</v>
      </c>
    </row>
    <row r="28" spans="1:15" s="68" customFormat="1" ht="19.5" customHeight="1">
      <c r="A28" s="11">
        <v>19</v>
      </c>
      <c r="B28" s="64" t="s">
        <v>87</v>
      </c>
      <c r="C28" s="62" t="s">
        <v>88</v>
      </c>
      <c r="D28" s="63" t="s">
        <v>89</v>
      </c>
      <c r="E28" s="64" t="s">
        <v>90</v>
      </c>
      <c r="F28" s="99">
        <v>10</v>
      </c>
      <c r="G28" s="104">
        <v>9</v>
      </c>
      <c r="H28" s="104">
        <v>8</v>
      </c>
      <c r="I28" s="100">
        <f t="shared" si="0"/>
        <v>8.25</v>
      </c>
      <c r="J28" s="103">
        <v>9</v>
      </c>
      <c r="K28" s="65">
        <f t="shared" si="1"/>
        <v>8.8</v>
      </c>
      <c r="L28" s="66" t="str">
        <f t="shared" si="2"/>
        <v>A</v>
      </c>
      <c r="M28" s="67">
        <f t="shared" si="3"/>
        <v>4</v>
      </c>
      <c r="N28" s="8" t="str">
        <f t="shared" si="4"/>
        <v>GIỎI</v>
      </c>
      <c r="O28" s="2" t="str">
        <f t="shared" si="5"/>
        <v>ĐẠT</v>
      </c>
    </row>
    <row r="29" spans="1:15" s="68" customFormat="1" ht="19.5" customHeight="1">
      <c r="A29" s="11">
        <v>20</v>
      </c>
      <c r="B29" s="64" t="s">
        <v>91</v>
      </c>
      <c r="C29" s="62" t="s">
        <v>53</v>
      </c>
      <c r="D29" s="63" t="s">
        <v>92</v>
      </c>
      <c r="E29" s="64" t="s">
        <v>93</v>
      </c>
      <c r="F29" s="99">
        <v>10</v>
      </c>
      <c r="G29" s="104">
        <v>8.5</v>
      </c>
      <c r="H29" s="104">
        <v>8</v>
      </c>
      <c r="I29" s="100">
        <f t="shared" si="0"/>
        <v>8.125</v>
      </c>
      <c r="J29" s="103">
        <v>7.5</v>
      </c>
      <c r="K29" s="65">
        <f t="shared" si="1"/>
        <v>8</v>
      </c>
      <c r="L29" s="66" t="str">
        <f t="shared" si="2"/>
        <v>B</v>
      </c>
      <c r="M29" s="67">
        <f t="shared" si="3"/>
        <v>3</v>
      </c>
      <c r="N29" s="8" t="str">
        <f t="shared" si="4"/>
        <v>KHÁ</v>
      </c>
      <c r="O29" s="2" t="str">
        <f t="shared" si="5"/>
        <v>ĐẠT</v>
      </c>
    </row>
    <row r="30" spans="1:15" s="92" customFormat="1" ht="19.5" customHeight="1">
      <c r="A30" s="11">
        <v>21</v>
      </c>
      <c r="B30" s="64" t="s">
        <v>94</v>
      </c>
      <c r="C30" s="62" t="s">
        <v>95</v>
      </c>
      <c r="D30" s="63" t="s">
        <v>96</v>
      </c>
      <c r="E30" s="64" t="s">
        <v>97</v>
      </c>
      <c r="F30" s="99">
        <v>10</v>
      </c>
      <c r="G30" s="103">
        <v>9.5</v>
      </c>
      <c r="H30" s="103">
        <v>8</v>
      </c>
      <c r="I30" s="100">
        <f t="shared" si="0"/>
        <v>8.375</v>
      </c>
      <c r="J30" s="103">
        <v>8.5</v>
      </c>
      <c r="K30" s="65">
        <f t="shared" si="1"/>
        <v>8.6</v>
      </c>
      <c r="L30" s="66" t="str">
        <f t="shared" si="2"/>
        <v>A</v>
      </c>
      <c r="M30" s="67">
        <f t="shared" si="3"/>
        <v>4</v>
      </c>
      <c r="N30" s="8" t="str">
        <f t="shared" si="4"/>
        <v>GIỎI</v>
      </c>
      <c r="O30" s="2" t="str">
        <f t="shared" si="5"/>
        <v>ĐẠT</v>
      </c>
    </row>
    <row r="31" spans="1:15" s="92" customFormat="1" ht="19.5" customHeight="1">
      <c r="A31" s="11">
        <v>22</v>
      </c>
      <c r="B31" s="80" t="s">
        <v>98</v>
      </c>
      <c r="C31" s="81" t="s">
        <v>99</v>
      </c>
      <c r="D31" s="82" t="s">
        <v>100</v>
      </c>
      <c r="E31" s="17" t="s">
        <v>101</v>
      </c>
      <c r="F31" s="99">
        <v>10</v>
      </c>
      <c r="G31" s="104">
        <v>9.5</v>
      </c>
      <c r="H31" s="104">
        <v>8</v>
      </c>
      <c r="I31" s="100">
        <f t="shared" si="0"/>
        <v>8.375</v>
      </c>
      <c r="J31" s="103">
        <v>7.5</v>
      </c>
      <c r="K31" s="65">
        <f t="shared" si="1"/>
        <v>8.1</v>
      </c>
      <c r="L31" s="66" t="str">
        <f t="shared" si="2"/>
        <v>B</v>
      </c>
      <c r="M31" s="67">
        <f t="shared" si="3"/>
        <v>3</v>
      </c>
      <c r="N31" s="8" t="str">
        <f t="shared" si="4"/>
        <v>KHÁ</v>
      </c>
      <c r="O31" s="2" t="str">
        <f t="shared" si="5"/>
        <v>ĐẠT</v>
      </c>
    </row>
    <row r="32" spans="1:15" s="92" customFormat="1" ht="19.5" customHeight="1">
      <c r="A32" s="11">
        <v>23</v>
      </c>
      <c r="B32" s="64" t="s">
        <v>102</v>
      </c>
      <c r="C32" s="62" t="s">
        <v>103</v>
      </c>
      <c r="D32" s="63" t="s">
        <v>104</v>
      </c>
      <c r="E32" s="64" t="s">
        <v>105</v>
      </c>
      <c r="F32" s="99">
        <v>10</v>
      </c>
      <c r="G32" s="110">
        <v>10</v>
      </c>
      <c r="H32" s="110">
        <v>8</v>
      </c>
      <c r="I32" s="100">
        <f t="shared" si="0"/>
        <v>8.5</v>
      </c>
      <c r="J32" s="103">
        <v>8.5</v>
      </c>
      <c r="K32" s="65">
        <f t="shared" si="1"/>
        <v>8.7</v>
      </c>
      <c r="L32" s="66" t="str">
        <f t="shared" si="2"/>
        <v>A</v>
      </c>
      <c r="M32" s="67">
        <f t="shared" si="3"/>
        <v>4</v>
      </c>
      <c r="N32" s="8" t="str">
        <f t="shared" si="4"/>
        <v>GIỎI</v>
      </c>
      <c r="O32" s="2" t="str">
        <f t="shared" si="5"/>
        <v>ĐẠT</v>
      </c>
    </row>
    <row r="33" spans="1:15" s="92" customFormat="1" ht="19.5" customHeight="1">
      <c r="A33" s="11">
        <v>24</v>
      </c>
      <c r="B33" s="93" t="s">
        <v>106</v>
      </c>
      <c r="C33" s="94" t="s">
        <v>107</v>
      </c>
      <c r="D33" s="95" t="s">
        <v>104</v>
      </c>
      <c r="E33" s="93" t="s">
        <v>108</v>
      </c>
      <c r="F33" s="99">
        <v>10</v>
      </c>
      <c r="G33" s="104">
        <v>9</v>
      </c>
      <c r="H33" s="104">
        <v>8.5</v>
      </c>
      <c r="I33" s="100">
        <f t="shared" si="0"/>
        <v>8.625</v>
      </c>
      <c r="J33" s="111">
        <v>9.5</v>
      </c>
      <c r="K33" s="65">
        <f t="shared" si="1"/>
        <v>9.2</v>
      </c>
      <c r="L33" s="66" t="str">
        <f t="shared" si="2"/>
        <v>A</v>
      </c>
      <c r="M33" s="67">
        <f t="shared" si="3"/>
        <v>4</v>
      </c>
      <c r="N33" s="8" t="str">
        <f t="shared" si="4"/>
        <v>GIỎI</v>
      </c>
      <c r="O33" s="2" t="str">
        <f t="shared" si="5"/>
        <v>ĐẠT</v>
      </c>
    </row>
    <row r="34" spans="1:15" s="92" customFormat="1" ht="19.5" customHeight="1">
      <c r="A34" s="11">
        <v>25</v>
      </c>
      <c r="B34" s="74" t="s">
        <v>109</v>
      </c>
      <c r="C34" s="75" t="s">
        <v>110</v>
      </c>
      <c r="D34" s="76" t="s">
        <v>25</v>
      </c>
      <c r="E34" s="74" t="s">
        <v>111</v>
      </c>
      <c r="F34" s="99">
        <v>10</v>
      </c>
      <c r="G34" s="104">
        <v>8.5</v>
      </c>
      <c r="H34" s="104">
        <v>7</v>
      </c>
      <c r="I34" s="100">
        <f t="shared" si="0"/>
        <v>7.375</v>
      </c>
      <c r="J34" s="103">
        <v>8</v>
      </c>
      <c r="K34" s="65">
        <f t="shared" si="1"/>
        <v>8</v>
      </c>
      <c r="L34" s="66" t="str">
        <f t="shared" si="2"/>
        <v>B</v>
      </c>
      <c r="M34" s="67">
        <f t="shared" si="3"/>
        <v>3</v>
      </c>
      <c r="N34" s="8" t="str">
        <f t="shared" si="4"/>
        <v>KHÁ</v>
      </c>
      <c r="O34" s="2" t="str">
        <f t="shared" si="5"/>
        <v>ĐẠT</v>
      </c>
    </row>
    <row r="35" spans="1:15" s="92" customFormat="1" ht="19.5" customHeight="1">
      <c r="A35" s="11">
        <v>26</v>
      </c>
      <c r="B35" s="64" t="s">
        <v>112</v>
      </c>
      <c r="C35" s="62" t="s">
        <v>113</v>
      </c>
      <c r="D35" s="63" t="s">
        <v>114</v>
      </c>
      <c r="E35" s="64" t="s">
        <v>115</v>
      </c>
      <c r="F35" s="99">
        <v>10</v>
      </c>
      <c r="G35" s="112">
        <v>8.5</v>
      </c>
      <c r="H35" s="112">
        <v>7</v>
      </c>
      <c r="I35" s="100">
        <f t="shared" si="0"/>
        <v>7.375</v>
      </c>
      <c r="J35" s="103">
        <v>8</v>
      </c>
      <c r="K35" s="65">
        <f t="shared" si="1"/>
        <v>8</v>
      </c>
      <c r="L35" s="66" t="str">
        <f t="shared" si="2"/>
        <v>B</v>
      </c>
      <c r="M35" s="67">
        <f t="shared" si="3"/>
        <v>3</v>
      </c>
      <c r="N35" s="8" t="str">
        <f t="shared" si="4"/>
        <v>KHÁ</v>
      </c>
      <c r="O35" s="2" t="str">
        <f t="shared" si="5"/>
        <v>ĐẠT</v>
      </c>
    </row>
    <row r="36" spans="1:15" s="92" customFormat="1" ht="19.5" customHeight="1">
      <c r="A36" s="11">
        <v>27</v>
      </c>
      <c r="B36" s="96" t="s">
        <v>139</v>
      </c>
      <c r="C36" s="97" t="s">
        <v>116</v>
      </c>
      <c r="D36" s="98" t="s">
        <v>117</v>
      </c>
      <c r="E36" s="96" t="s">
        <v>118</v>
      </c>
      <c r="F36" s="99">
        <v>10</v>
      </c>
      <c r="G36" s="104">
        <v>9.5</v>
      </c>
      <c r="H36" s="104">
        <v>7.5</v>
      </c>
      <c r="I36" s="100">
        <f t="shared" si="0"/>
        <v>8</v>
      </c>
      <c r="J36" s="103">
        <v>7.5</v>
      </c>
      <c r="K36" s="65">
        <f t="shared" si="1"/>
        <v>8</v>
      </c>
      <c r="L36" s="66" t="str">
        <f t="shared" si="2"/>
        <v>B</v>
      </c>
      <c r="M36" s="67">
        <f t="shared" si="3"/>
        <v>3</v>
      </c>
      <c r="N36" s="8" t="str">
        <f t="shared" si="4"/>
        <v>KHÁ</v>
      </c>
      <c r="O36" s="2" t="str">
        <f t="shared" si="5"/>
        <v>ĐẠT</v>
      </c>
    </row>
    <row r="37" spans="1:15" s="92" customFormat="1" ht="19.5" customHeight="1">
      <c r="A37" s="11">
        <v>28</v>
      </c>
      <c r="B37" s="64" t="s">
        <v>119</v>
      </c>
      <c r="C37" s="62" t="s">
        <v>120</v>
      </c>
      <c r="D37" s="63" t="s">
        <v>121</v>
      </c>
      <c r="E37" s="64" t="s">
        <v>30</v>
      </c>
      <c r="F37" s="99">
        <v>10</v>
      </c>
      <c r="G37" s="104">
        <v>10</v>
      </c>
      <c r="H37" s="104">
        <v>6.5</v>
      </c>
      <c r="I37" s="100">
        <f t="shared" si="0"/>
        <v>7.375</v>
      </c>
      <c r="J37" s="103">
        <v>8</v>
      </c>
      <c r="K37" s="65">
        <f t="shared" si="1"/>
        <v>8</v>
      </c>
      <c r="L37" s="66" t="str">
        <f t="shared" si="2"/>
        <v>B</v>
      </c>
      <c r="M37" s="67">
        <f t="shared" si="3"/>
        <v>3</v>
      </c>
      <c r="N37" s="8" t="str">
        <f t="shared" si="4"/>
        <v>KHÁ</v>
      </c>
      <c r="O37" s="2" t="str">
        <f t="shared" si="5"/>
        <v>ĐẠT</v>
      </c>
    </row>
    <row r="38" spans="1:15" s="92" customFormat="1" ht="19.5" customHeight="1">
      <c r="A38" s="11">
        <v>29</v>
      </c>
      <c r="B38" s="64" t="s">
        <v>122</v>
      </c>
      <c r="C38" s="62" t="s">
        <v>123</v>
      </c>
      <c r="D38" s="63" t="s">
        <v>124</v>
      </c>
      <c r="E38" s="64" t="s">
        <v>125</v>
      </c>
      <c r="F38" s="99">
        <v>10</v>
      </c>
      <c r="G38" s="104">
        <v>10</v>
      </c>
      <c r="H38" s="104">
        <v>8</v>
      </c>
      <c r="I38" s="100">
        <f t="shared" si="0"/>
        <v>8.5</v>
      </c>
      <c r="J38" s="103">
        <v>7</v>
      </c>
      <c r="K38" s="65">
        <f t="shared" si="1"/>
        <v>7.9</v>
      </c>
      <c r="L38" s="66" t="str">
        <f t="shared" si="2"/>
        <v>B</v>
      </c>
      <c r="M38" s="67">
        <f t="shared" si="3"/>
        <v>3</v>
      </c>
      <c r="N38" s="8" t="str">
        <f t="shared" si="4"/>
        <v>KHÁ</v>
      </c>
      <c r="O38" s="2" t="str">
        <f t="shared" si="5"/>
        <v>ĐẠT</v>
      </c>
    </row>
    <row r="39" spans="1:15" s="92" customFormat="1" ht="19.5" customHeight="1">
      <c r="A39" s="11">
        <v>30</v>
      </c>
      <c r="B39" s="64" t="s">
        <v>126</v>
      </c>
      <c r="C39" s="62" t="s">
        <v>127</v>
      </c>
      <c r="D39" s="63" t="s">
        <v>128</v>
      </c>
      <c r="E39" s="64" t="s">
        <v>129</v>
      </c>
      <c r="F39" s="99">
        <v>10</v>
      </c>
      <c r="G39" s="104">
        <v>10</v>
      </c>
      <c r="H39" s="104">
        <v>8</v>
      </c>
      <c r="I39" s="100">
        <f t="shared" si="0"/>
        <v>8.5</v>
      </c>
      <c r="J39" s="103">
        <v>9</v>
      </c>
      <c r="K39" s="65">
        <f t="shared" si="1"/>
        <v>8.9</v>
      </c>
      <c r="L39" s="66" t="str">
        <f t="shared" si="2"/>
        <v>A</v>
      </c>
      <c r="M39" s="67">
        <f t="shared" si="3"/>
        <v>4</v>
      </c>
      <c r="N39" s="8" t="str">
        <f t="shared" si="4"/>
        <v>GIỎI</v>
      </c>
      <c r="O39" s="2" t="str">
        <f t="shared" si="5"/>
        <v>ĐẠT</v>
      </c>
    </row>
    <row r="40" spans="1:15" s="92" customFormat="1" ht="19.5" customHeight="1">
      <c r="A40" s="11">
        <v>31</v>
      </c>
      <c r="B40" s="64" t="s">
        <v>130</v>
      </c>
      <c r="C40" s="62" t="s">
        <v>131</v>
      </c>
      <c r="D40" s="63" t="s">
        <v>132</v>
      </c>
      <c r="E40" s="64" t="s">
        <v>133</v>
      </c>
      <c r="F40" s="99">
        <v>10</v>
      </c>
      <c r="G40" s="103">
        <v>9</v>
      </c>
      <c r="H40" s="103">
        <v>8.5</v>
      </c>
      <c r="I40" s="100">
        <f t="shared" si="0"/>
        <v>8.625</v>
      </c>
      <c r="J40" s="103">
        <v>8</v>
      </c>
      <c r="K40" s="65">
        <f t="shared" si="1"/>
        <v>8.5</v>
      </c>
      <c r="L40" s="66" t="str">
        <f t="shared" si="2"/>
        <v>A</v>
      </c>
      <c r="M40" s="67">
        <f t="shared" si="3"/>
        <v>4</v>
      </c>
      <c r="N40" s="8" t="str">
        <f t="shared" si="4"/>
        <v>GIỎI</v>
      </c>
      <c r="O40" s="2" t="str">
        <f t="shared" si="5"/>
        <v>ĐẠT</v>
      </c>
    </row>
    <row r="41" spans="2:5" ht="15.75">
      <c r="B41" s="141" t="s">
        <v>144</v>
      </c>
      <c r="C41" s="141"/>
      <c r="D41" s="141"/>
      <c r="E41" s="141"/>
    </row>
    <row r="42" spans="2:15" ht="15.75">
      <c r="B42" s="43" t="s">
        <v>136</v>
      </c>
      <c r="C42" s="9"/>
      <c r="D42" s="9"/>
      <c r="E42" s="133" t="s">
        <v>18</v>
      </c>
      <c r="F42" s="133"/>
      <c r="G42" s="39"/>
      <c r="H42" s="133" t="s">
        <v>19</v>
      </c>
      <c r="I42" s="133"/>
      <c r="J42" s="133"/>
      <c r="K42" s="9"/>
      <c r="L42" s="124" t="s">
        <v>138</v>
      </c>
      <c r="M42" s="124"/>
      <c r="N42" s="124"/>
      <c r="O42" s="124"/>
    </row>
    <row r="43" spans="2:15" ht="15.75">
      <c r="B43" s="39"/>
      <c r="C43" s="9"/>
      <c r="D43" s="9"/>
      <c r="E43" s="9"/>
      <c r="F43" s="39"/>
      <c r="G43" s="39"/>
      <c r="H43" s="39"/>
      <c r="I43" s="39"/>
      <c r="J43" s="9"/>
      <c r="K43" s="9"/>
      <c r="L43" s="10"/>
      <c r="M43" s="10"/>
      <c r="N43" s="9"/>
      <c r="O43" s="9"/>
    </row>
    <row r="44" spans="2:15" ht="15.75">
      <c r="B44" s="39"/>
      <c r="C44" s="9"/>
      <c r="D44" s="9"/>
      <c r="E44" s="9"/>
      <c r="F44" s="39"/>
      <c r="G44" s="39"/>
      <c r="H44" s="39"/>
      <c r="I44" s="39"/>
      <c r="J44" s="9"/>
      <c r="K44" s="9"/>
      <c r="L44" s="10"/>
      <c r="M44" s="10"/>
      <c r="N44" s="9"/>
      <c r="O44" s="9"/>
    </row>
    <row r="45" spans="2:15" ht="15.75">
      <c r="B45" s="39"/>
      <c r="C45" s="9"/>
      <c r="D45" s="9"/>
      <c r="E45" s="9"/>
      <c r="F45" s="39"/>
      <c r="G45" s="39"/>
      <c r="H45" s="39"/>
      <c r="I45" s="39"/>
      <c r="J45" s="9"/>
      <c r="K45" s="9"/>
      <c r="L45" s="10"/>
      <c r="M45" s="10"/>
      <c r="N45" s="9"/>
      <c r="O45" s="9"/>
    </row>
    <row r="46" spans="2:15" ht="15.75">
      <c r="B46" s="39"/>
      <c r="C46" s="9"/>
      <c r="D46" s="9"/>
      <c r="E46" s="9"/>
      <c r="F46" s="39"/>
      <c r="G46" s="39"/>
      <c r="H46" s="39"/>
      <c r="I46" s="39"/>
      <c r="J46" s="9"/>
      <c r="K46" s="9"/>
      <c r="L46" s="10"/>
      <c r="M46" s="10"/>
      <c r="N46" s="9"/>
      <c r="O46" s="9"/>
    </row>
    <row r="47" spans="2:15" ht="15.75">
      <c r="B47" s="133" t="s">
        <v>137</v>
      </c>
      <c r="C47" s="133"/>
      <c r="D47" s="43"/>
      <c r="E47" s="133" t="s">
        <v>145</v>
      </c>
      <c r="F47" s="133"/>
      <c r="G47" s="52"/>
      <c r="H47" s="143" t="s">
        <v>143</v>
      </c>
      <c r="I47" s="143"/>
      <c r="J47" s="143"/>
      <c r="K47" s="10"/>
      <c r="M47" s="58" t="s">
        <v>146</v>
      </c>
      <c r="N47" s="58"/>
      <c r="O47" s="58"/>
    </row>
    <row r="48" spans="2:15" ht="15.75">
      <c r="B48" s="39"/>
      <c r="C48" s="9"/>
      <c r="D48" s="9"/>
      <c r="E48" s="9"/>
      <c r="F48" s="39"/>
      <c r="G48" s="39"/>
      <c r="H48" s="39"/>
      <c r="I48" s="39"/>
      <c r="J48" s="9"/>
      <c r="K48" s="9"/>
      <c r="L48" s="10"/>
      <c r="M48" s="10"/>
      <c r="N48" s="9"/>
      <c r="O48" s="9"/>
    </row>
  </sheetData>
  <sheetProtection/>
  <mergeCells count="24">
    <mergeCell ref="N8:O9"/>
    <mergeCell ref="B41:E41"/>
    <mergeCell ref="E42:F42"/>
    <mergeCell ref="H42:J42"/>
    <mergeCell ref="L42:O42"/>
    <mergeCell ref="B47:C47"/>
    <mergeCell ref="E47:F47"/>
    <mergeCell ref="H47:J4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63" right="0.16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zoomScalePageLayoutView="0" workbookViewId="0" topLeftCell="A7">
      <selection activeCell="Q13" sqref="Q13"/>
    </sheetView>
  </sheetViews>
  <sheetFormatPr defaultColWidth="9.140625" defaultRowHeight="12.75"/>
  <cols>
    <col min="1" max="1" width="5.7109375" style="1" customWidth="1"/>
    <col min="2" max="2" width="12.8515625" style="38" customWidth="1"/>
    <col min="3" max="3" width="16.00390625" style="1" customWidth="1"/>
    <col min="4" max="4" width="7.28125" style="1" customWidth="1"/>
    <col min="5" max="5" width="12.28125" style="1" customWidth="1"/>
    <col min="6" max="6" width="10.28125" style="38" customWidth="1"/>
    <col min="7" max="7" width="6.7109375" style="38" customWidth="1"/>
    <col min="8" max="8" width="5.8515625" style="38" customWidth="1"/>
    <col min="9" max="9" width="6.57421875" style="38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7109375" style="1" customWidth="1"/>
    <col min="15" max="15" width="13.140625" style="1" customWidth="1"/>
    <col min="16" max="16384" width="9.140625" style="1" customWidth="1"/>
  </cols>
  <sheetData>
    <row r="1" spans="1:14" ht="15.75">
      <c r="A1" s="131" t="s">
        <v>1</v>
      </c>
      <c r="B1" s="131"/>
      <c r="C1" s="131"/>
      <c r="D1" s="131"/>
      <c r="E1" s="133" t="s">
        <v>7</v>
      </c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.5" customHeight="1">
      <c r="A2" s="132" t="s">
        <v>2</v>
      </c>
      <c r="B2" s="132"/>
      <c r="C2" s="132"/>
      <c r="D2" s="132"/>
      <c r="E2" s="133" t="s">
        <v>26</v>
      </c>
      <c r="F2" s="133"/>
      <c r="G2" s="133"/>
      <c r="H2" s="133"/>
      <c r="I2" s="133"/>
      <c r="J2" s="133"/>
      <c r="K2" s="133"/>
      <c r="L2" s="133"/>
      <c r="M2" s="133"/>
      <c r="N2" s="133"/>
    </row>
    <row r="3" spans="5:14" ht="20.25" customHeight="1">
      <c r="E3" s="134" t="s">
        <v>134</v>
      </c>
      <c r="F3" s="134"/>
      <c r="G3" s="134"/>
      <c r="H3" s="134"/>
      <c r="I3" s="134"/>
      <c r="J3" s="134"/>
      <c r="K3" s="134"/>
      <c r="L3" s="134"/>
      <c r="M3" s="134"/>
      <c r="N3" s="134"/>
    </row>
    <row r="4" spans="5:14" ht="18.75" customHeight="1">
      <c r="E4" s="133" t="s">
        <v>152</v>
      </c>
      <c r="F4" s="133"/>
      <c r="G4" s="133"/>
      <c r="H4" s="133"/>
      <c r="I4" s="133"/>
      <c r="J4" s="133"/>
      <c r="K4" s="133"/>
      <c r="L4" s="133"/>
      <c r="M4" s="133"/>
      <c r="N4" s="133"/>
    </row>
    <row r="5" spans="5:14" ht="18.75" customHeight="1">
      <c r="E5" s="142" t="s">
        <v>156</v>
      </c>
      <c r="F5" s="142"/>
      <c r="G5" s="142"/>
      <c r="H5" s="142"/>
      <c r="I5" s="142"/>
      <c r="J5" s="142"/>
      <c r="K5" s="142"/>
      <c r="L5" s="142"/>
      <c r="M5" s="142"/>
      <c r="N5" s="142"/>
    </row>
    <row r="6" spans="5:14" ht="15.75" customHeight="1">
      <c r="E6" s="142" t="s">
        <v>157</v>
      </c>
      <c r="F6" s="142"/>
      <c r="G6" s="142"/>
      <c r="H6" s="142"/>
      <c r="I6" s="142"/>
      <c r="J6" s="142"/>
      <c r="K6" s="142"/>
      <c r="L6" s="142"/>
      <c r="M6" s="142"/>
      <c r="N6" s="142"/>
    </row>
    <row r="7" ht="10.5" customHeight="1"/>
    <row r="8" spans="1:15" s="5" customFormat="1" ht="42" customHeight="1">
      <c r="A8" s="135" t="s">
        <v>0</v>
      </c>
      <c r="B8" s="135" t="s">
        <v>3</v>
      </c>
      <c r="C8" s="135" t="s">
        <v>4</v>
      </c>
      <c r="D8" s="135"/>
      <c r="E8" s="137" t="s">
        <v>5</v>
      </c>
      <c r="F8" s="125" t="s">
        <v>11</v>
      </c>
      <c r="G8" s="138" t="s">
        <v>160</v>
      </c>
      <c r="H8" s="139"/>
      <c r="I8" s="140"/>
      <c r="J8" s="125" t="s">
        <v>161</v>
      </c>
      <c r="K8" s="138" t="s">
        <v>10</v>
      </c>
      <c r="L8" s="139"/>
      <c r="M8" s="140"/>
      <c r="N8" s="127" t="s">
        <v>14</v>
      </c>
      <c r="O8" s="128"/>
    </row>
    <row r="9" spans="1:15" s="5" customFormat="1" ht="38.25" customHeight="1">
      <c r="A9" s="135"/>
      <c r="B9" s="135"/>
      <c r="C9" s="135"/>
      <c r="D9" s="135"/>
      <c r="E9" s="135"/>
      <c r="F9" s="126"/>
      <c r="G9" s="36" t="s">
        <v>135</v>
      </c>
      <c r="H9" s="7" t="s">
        <v>8</v>
      </c>
      <c r="I9" s="4" t="s">
        <v>9</v>
      </c>
      <c r="J9" s="126"/>
      <c r="K9" s="4" t="s">
        <v>12</v>
      </c>
      <c r="L9" s="4" t="s">
        <v>6</v>
      </c>
      <c r="M9" s="4" t="s">
        <v>13</v>
      </c>
      <c r="N9" s="129"/>
      <c r="O9" s="130"/>
    </row>
    <row r="10" spans="1:15" s="3" customFormat="1" ht="19.5" customHeight="1">
      <c r="A10" s="11">
        <v>1</v>
      </c>
      <c r="B10" s="42" t="s">
        <v>27</v>
      </c>
      <c r="C10" s="15" t="s">
        <v>28</v>
      </c>
      <c r="D10" s="16" t="s">
        <v>20</v>
      </c>
      <c r="E10" s="17" t="s">
        <v>29</v>
      </c>
      <c r="F10" s="45">
        <v>10</v>
      </c>
      <c r="G10" s="45">
        <v>8.8</v>
      </c>
      <c r="H10" s="46"/>
      <c r="I10" s="40">
        <f>G10</f>
        <v>8.8</v>
      </c>
      <c r="J10" s="37">
        <v>9.5</v>
      </c>
      <c r="K10" s="12">
        <f>ROUND((J10*5+I10*4+F10)/10,1)</f>
        <v>9.3</v>
      </c>
      <c r="L10" s="13" t="str">
        <f>IF(K10&gt;=8.5,"A",IF(K10&gt;=7,"B",IF(K10&gt;=5.5,"C",IF(K10&gt;=4,"D",IF(AND(K10&lt;4,K10&gt;=0),"F",IF(AND(F10="",I10="",J10=""),"I",IF(OR(F10&lt;&gt;"",I10&lt;&gt;"",J10&lt;&gt;""),"X","R")))))))</f>
        <v>A</v>
      </c>
      <c r="M10" s="14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" customFormat="1" ht="19.5" customHeight="1">
      <c r="A11" s="11">
        <v>2</v>
      </c>
      <c r="B11" s="59" t="s">
        <v>140</v>
      </c>
      <c r="C11" s="18" t="s">
        <v>141</v>
      </c>
      <c r="D11" s="19" t="s">
        <v>142</v>
      </c>
      <c r="E11" s="20" t="s">
        <v>30</v>
      </c>
      <c r="F11" s="45">
        <v>9</v>
      </c>
      <c r="G11" s="45">
        <v>8.5</v>
      </c>
      <c r="H11" s="46"/>
      <c r="I11" s="40">
        <f aca="true" t="shared" si="0" ref="I11:I40">G11</f>
        <v>8.5</v>
      </c>
      <c r="J11" s="37">
        <v>8.5</v>
      </c>
      <c r="K11" s="12">
        <f aca="true" t="shared" si="1" ref="K11:K40">ROUND((J11*5+I11*4+F11)/10,1)</f>
        <v>8.6</v>
      </c>
      <c r="L11" s="13" t="str">
        <f aca="true" t="shared" si="2" ref="L11:L40">IF(K11&gt;=8.5,"A",IF(K11&gt;=7,"B",IF(K11&gt;=5.5,"C",IF(K11&gt;=4,"D",IF(AND(K11&lt;4,K11&gt;=0),"F",IF(AND(F11="",I11="",J11=""),"I",IF(OR(F11&lt;&gt;"",I11&lt;&gt;"",J11&lt;&gt;""),"X","R")))))))</f>
        <v>A</v>
      </c>
      <c r="M11" s="14">
        <f aca="true" t="shared" si="3" ref="M11:M40">IF(L11="A",4,IF(L11="B",3,IF(L11="C",2,IF(L11="D",1,0))))</f>
        <v>4</v>
      </c>
      <c r="N11" s="8" t="str">
        <f aca="true" t="shared" si="4" ref="N11:N40">IF(L11="A","GIỎI",IF(L11="B","KHÁ",IF(L11="C","TB",IF(L11="D","TB YẾU","KÉM"))))</f>
        <v>GIỎI</v>
      </c>
      <c r="O11" s="2" t="str">
        <f aca="true" t="shared" si="5" ref="O11:O40">IF(OR(K11&lt;4,J11&lt;=2),"KHÔNG ĐẠT","ĐẠT")</f>
        <v>ĐẠT</v>
      </c>
    </row>
    <row r="12" spans="1:15" s="3" customFormat="1" ht="19.5" customHeight="1">
      <c r="A12" s="11">
        <v>3</v>
      </c>
      <c r="B12" s="20" t="s">
        <v>31</v>
      </c>
      <c r="C12" s="18" t="s">
        <v>32</v>
      </c>
      <c r="D12" s="19" t="s">
        <v>33</v>
      </c>
      <c r="E12" s="20" t="s">
        <v>34</v>
      </c>
      <c r="F12" s="41">
        <v>10</v>
      </c>
      <c r="G12" s="45">
        <v>9.3</v>
      </c>
      <c r="H12" s="41"/>
      <c r="I12" s="40">
        <f t="shared" si="0"/>
        <v>9.3</v>
      </c>
      <c r="J12" s="37">
        <v>9.5</v>
      </c>
      <c r="K12" s="12">
        <f t="shared" si="1"/>
        <v>9.5</v>
      </c>
      <c r="L12" s="13" t="str">
        <f t="shared" si="2"/>
        <v>A</v>
      </c>
      <c r="M12" s="14">
        <f t="shared" si="3"/>
        <v>4</v>
      </c>
      <c r="N12" s="8" t="str">
        <f t="shared" si="4"/>
        <v>GIỎI</v>
      </c>
      <c r="O12" s="2" t="str">
        <f t="shared" si="5"/>
        <v>ĐẠT</v>
      </c>
    </row>
    <row r="13" spans="1:34" s="50" customFormat="1" ht="19.5" customHeight="1">
      <c r="A13" s="11">
        <v>4</v>
      </c>
      <c r="B13" s="53" t="s">
        <v>35</v>
      </c>
      <c r="C13" s="54" t="s">
        <v>36</v>
      </c>
      <c r="D13" s="55" t="s">
        <v>21</v>
      </c>
      <c r="E13" s="56" t="s">
        <v>37</v>
      </c>
      <c r="F13" s="57">
        <v>9</v>
      </c>
      <c r="G13" s="45">
        <v>9.3</v>
      </c>
      <c r="H13" s="47"/>
      <c r="I13" s="40">
        <f t="shared" si="0"/>
        <v>9.3</v>
      </c>
      <c r="J13" s="47">
        <v>10</v>
      </c>
      <c r="K13" s="12">
        <f t="shared" si="1"/>
        <v>9.6</v>
      </c>
      <c r="L13" s="13" t="str">
        <f t="shared" si="2"/>
        <v>A</v>
      </c>
      <c r="M13" s="14">
        <f t="shared" si="3"/>
        <v>4</v>
      </c>
      <c r="N13" s="8" t="str">
        <f t="shared" si="4"/>
        <v>GIỎI</v>
      </c>
      <c r="O13" s="2" t="str">
        <f t="shared" si="5"/>
        <v>ĐẠT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15" s="3" customFormat="1" ht="19.5" customHeight="1">
      <c r="A14" s="11">
        <v>5</v>
      </c>
      <c r="B14" s="20" t="s">
        <v>38</v>
      </c>
      <c r="C14" s="18" t="s">
        <v>39</v>
      </c>
      <c r="D14" s="19" t="s">
        <v>40</v>
      </c>
      <c r="E14" s="20" t="s">
        <v>41</v>
      </c>
      <c r="F14" s="57">
        <v>8</v>
      </c>
      <c r="G14" s="45">
        <v>8.5</v>
      </c>
      <c r="H14" s="41"/>
      <c r="I14" s="40">
        <f t="shared" si="0"/>
        <v>8.5</v>
      </c>
      <c r="J14" s="37">
        <v>10</v>
      </c>
      <c r="K14" s="12">
        <f t="shared" si="1"/>
        <v>9.2</v>
      </c>
      <c r="L14" s="13" t="str">
        <f t="shared" si="2"/>
        <v>A</v>
      </c>
      <c r="M14" s="14">
        <f t="shared" si="3"/>
        <v>4</v>
      </c>
      <c r="N14" s="8" t="str">
        <f t="shared" si="4"/>
        <v>GIỎI</v>
      </c>
      <c r="O14" s="2" t="str">
        <f t="shared" si="5"/>
        <v>ĐẠT</v>
      </c>
    </row>
    <row r="15" spans="1:15" s="3" customFormat="1" ht="19.5" customHeight="1">
      <c r="A15" s="11">
        <v>6</v>
      </c>
      <c r="B15" s="20" t="s">
        <v>42</v>
      </c>
      <c r="C15" s="18" t="s">
        <v>43</v>
      </c>
      <c r="D15" s="19" t="s">
        <v>40</v>
      </c>
      <c r="E15" s="20" t="s">
        <v>44</v>
      </c>
      <c r="F15" s="57">
        <v>10</v>
      </c>
      <c r="G15" s="45">
        <v>8.5</v>
      </c>
      <c r="H15" s="41"/>
      <c r="I15" s="40">
        <f t="shared" si="0"/>
        <v>8.5</v>
      </c>
      <c r="J15" s="37">
        <v>9</v>
      </c>
      <c r="K15" s="12">
        <f t="shared" si="1"/>
        <v>8.9</v>
      </c>
      <c r="L15" s="13" t="str">
        <f t="shared" si="2"/>
        <v>A</v>
      </c>
      <c r="M15" s="14">
        <f t="shared" si="3"/>
        <v>4</v>
      </c>
      <c r="N15" s="8" t="str">
        <f t="shared" si="4"/>
        <v>GIỎI</v>
      </c>
      <c r="O15" s="2" t="str">
        <f t="shared" si="5"/>
        <v>ĐẠT</v>
      </c>
    </row>
    <row r="16" spans="1:15" s="3" customFormat="1" ht="19.5" customHeight="1">
      <c r="A16" s="11">
        <v>7</v>
      </c>
      <c r="B16" s="20" t="s">
        <v>45</v>
      </c>
      <c r="C16" s="18" t="s">
        <v>46</v>
      </c>
      <c r="D16" s="19" t="s">
        <v>47</v>
      </c>
      <c r="E16" s="20" t="s">
        <v>48</v>
      </c>
      <c r="F16" s="57">
        <v>8</v>
      </c>
      <c r="G16" s="45">
        <v>9</v>
      </c>
      <c r="H16" s="41"/>
      <c r="I16" s="40">
        <f t="shared" si="0"/>
        <v>9</v>
      </c>
      <c r="J16" s="37">
        <v>9.5</v>
      </c>
      <c r="K16" s="12">
        <f t="shared" si="1"/>
        <v>9.2</v>
      </c>
      <c r="L16" s="13" t="str">
        <f t="shared" si="2"/>
        <v>A</v>
      </c>
      <c r="M16" s="14">
        <f t="shared" si="3"/>
        <v>4</v>
      </c>
      <c r="N16" s="8" t="str">
        <f t="shared" si="4"/>
        <v>GIỎI</v>
      </c>
      <c r="O16" s="2" t="str">
        <f t="shared" si="5"/>
        <v>ĐẠT</v>
      </c>
    </row>
    <row r="17" spans="1:15" s="3" customFormat="1" ht="19.5" customHeight="1">
      <c r="A17" s="11">
        <v>8</v>
      </c>
      <c r="B17" s="23" t="s">
        <v>49</v>
      </c>
      <c r="C17" s="21" t="s">
        <v>50</v>
      </c>
      <c r="D17" s="22" t="s">
        <v>51</v>
      </c>
      <c r="E17" s="23" t="s">
        <v>52</v>
      </c>
      <c r="F17" s="57">
        <v>0</v>
      </c>
      <c r="G17" s="45">
        <v>0</v>
      </c>
      <c r="H17" s="46"/>
      <c r="I17" s="40">
        <f t="shared" si="0"/>
        <v>0</v>
      </c>
      <c r="J17" s="37">
        <v>0</v>
      </c>
      <c r="K17" s="12">
        <f t="shared" si="1"/>
        <v>0</v>
      </c>
      <c r="L17" s="13" t="str">
        <f t="shared" si="2"/>
        <v>F</v>
      </c>
      <c r="M17" s="14">
        <f t="shared" si="3"/>
        <v>0</v>
      </c>
      <c r="N17" s="8" t="str">
        <f t="shared" si="4"/>
        <v>KÉM</v>
      </c>
      <c r="O17" s="2" t="str">
        <f t="shared" si="5"/>
        <v>KHÔNG ĐẠT</v>
      </c>
    </row>
    <row r="18" spans="1:15" s="3" customFormat="1" ht="19.5" customHeight="1">
      <c r="A18" s="11">
        <v>9</v>
      </c>
      <c r="B18" s="20" t="s">
        <v>54</v>
      </c>
      <c r="C18" s="18" t="s">
        <v>24</v>
      </c>
      <c r="D18" s="19" t="s">
        <v>55</v>
      </c>
      <c r="E18" s="20" t="s">
        <v>56</v>
      </c>
      <c r="F18" s="57">
        <v>10</v>
      </c>
      <c r="G18" s="45">
        <v>8.5</v>
      </c>
      <c r="H18" s="41"/>
      <c r="I18" s="40">
        <f t="shared" si="0"/>
        <v>8.5</v>
      </c>
      <c r="J18" s="37">
        <v>10</v>
      </c>
      <c r="K18" s="12">
        <f t="shared" si="1"/>
        <v>9.4</v>
      </c>
      <c r="L18" s="13" t="str">
        <f t="shared" si="2"/>
        <v>A</v>
      </c>
      <c r="M18" s="14">
        <f t="shared" si="3"/>
        <v>4</v>
      </c>
      <c r="N18" s="8" t="str">
        <f t="shared" si="4"/>
        <v>GIỎI</v>
      </c>
      <c r="O18" s="2" t="str">
        <f t="shared" si="5"/>
        <v>ĐẠT</v>
      </c>
    </row>
    <row r="19" spans="1:15" s="3" customFormat="1" ht="19.5" customHeight="1">
      <c r="A19" s="11">
        <v>10</v>
      </c>
      <c r="B19" s="20" t="s">
        <v>57</v>
      </c>
      <c r="C19" s="18" t="s">
        <v>58</v>
      </c>
      <c r="D19" s="19" t="s">
        <v>59</v>
      </c>
      <c r="E19" s="20" t="s">
        <v>60</v>
      </c>
      <c r="F19" s="57">
        <v>8</v>
      </c>
      <c r="G19" s="45">
        <v>9</v>
      </c>
      <c r="H19" s="41"/>
      <c r="I19" s="40">
        <f t="shared" si="0"/>
        <v>9</v>
      </c>
      <c r="J19" s="37">
        <v>10</v>
      </c>
      <c r="K19" s="12">
        <f t="shared" si="1"/>
        <v>9.4</v>
      </c>
      <c r="L19" s="13" t="str">
        <f t="shared" si="2"/>
        <v>A</v>
      </c>
      <c r="M19" s="14">
        <f t="shared" si="3"/>
        <v>4</v>
      </c>
      <c r="N19" s="8" t="str">
        <f t="shared" si="4"/>
        <v>GIỎI</v>
      </c>
      <c r="O19" s="2" t="str">
        <f t="shared" si="5"/>
        <v>ĐẠT</v>
      </c>
    </row>
    <row r="20" spans="1:15" s="3" customFormat="1" ht="19.5" customHeight="1">
      <c r="A20" s="11">
        <v>11</v>
      </c>
      <c r="B20" s="20" t="s">
        <v>61</v>
      </c>
      <c r="C20" s="18" t="s">
        <v>16</v>
      </c>
      <c r="D20" s="19" t="s">
        <v>15</v>
      </c>
      <c r="E20" s="20" t="s">
        <v>56</v>
      </c>
      <c r="F20" s="57">
        <v>6</v>
      </c>
      <c r="G20" s="45">
        <v>9</v>
      </c>
      <c r="H20" s="41"/>
      <c r="I20" s="40">
        <f t="shared" si="0"/>
        <v>9</v>
      </c>
      <c r="J20" s="44">
        <v>10</v>
      </c>
      <c r="K20" s="12">
        <f t="shared" si="1"/>
        <v>9.2</v>
      </c>
      <c r="L20" s="13" t="str">
        <f t="shared" si="2"/>
        <v>A</v>
      </c>
      <c r="M20" s="14">
        <f t="shared" si="3"/>
        <v>4</v>
      </c>
      <c r="N20" s="8" t="str">
        <f t="shared" si="4"/>
        <v>GIỎI</v>
      </c>
      <c r="O20" s="2" t="str">
        <f t="shared" si="5"/>
        <v>ĐẠT</v>
      </c>
    </row>
    <row r="21" spans="1:15" s="3" customFormat="1" ht="19.5" customHeight="1">
      <c r="A21" s="11">
        <v>12</v>
      </c>
      <c r="B21" s="20" t="s">
        <v>62</v>
      </c>
      <c r="C21" s="18" t="s">
        <v>63</v>
      </c>
      <c r="D21" s="19" t="s">
        <v>64</v>
      </c>
      <c r="E21" s="20" t="s">
        <v>65</v>
      </c>
      <c r="F21" s="57">
        <v>10</v>
      </c>
      <c r="G21" s="45">
        <v>8.7</v>
      </c>
      <c r="H21" s="41"/>
      <c r="I21" s="40">
        <f t="shared" si="0"/>
        <v>8.7</v>
      </c>
      <c r="J21" s="37">
        <v>9.5</v>
      </c>
      <c r="K21" s="12">
        <f t="shared" si="1"/>
        <v>9.2</v>
      </c>
      <c r="L21" s="13" t="str">
        <f t="shared" si="2"/>
        <v>A</v>
      </c>
      <c r="M21" s="14">
        <f t="shared" si="3"/>
        <v>4</v>
      </c>
      <c r="N21" s="8" t="str">
        <f t="shared" si="4"/>
        <v>GIỎI</v>
      </c>
      <c r="O21" s="2" t="str">
        <f t="shared" si="5"/>
        <v>ĐẠT</v>
      </c>
    </row>
    <row r="22" spans="1:15" s="3" customFormat="1" ht="19.5" customHeight="1">
      <c r="A22" s="11">
        <v>13</v>
      </c>
      <c r="B22" s="20" t="s">
        <v>66</v>
      </c>
      <c r="C22" s="18" t="s">
        <v>67</v>
      </c>
      <c r="D22" s="19" t="s">
        <v>68</v>
      </c>
      <c r="E22" s="20" t="s">
        <v>69</v>
      </c>
      <c r="F22" s="57">
        <v>8</v>
      </c>
      <c r="G22" s="45">
        <v>8.5</v>
      </c>
      <c r="H22" s="41"/>
      <c r="I22" s="40">
        <f t="shared" si="0"/>
        <v>8.5</v>
      </c>
      <c r="J22" s="37">
        <v>9.5</v>
      </c>
      <c r="K22" s="12">
        <f t="shared" si="1"/>
        <v>9</v>
      </c>
      <c r="L22" s="13" t="str">
        <f t="shared" si="2"/>
        <v>A</v>
      </c>
      <c r="M22" s="14">
        <f t="shared" si="3"/>
        <v>4</v>
      </c>
      <c r="N22" s="8" t="str">
        <f t="shared" si="4"/>
        <v>GIỎI</v>
      </c>
      <c r="O22" s="2" t="str">
        <f t="shared" si="5"/>
        <v>ĐẠT</v>
      </c>
    </row>
    <row r="23" spans="1:15" s="3" customFormat="1" ht="19.5" customHeight="1">
      <c r="A23" s="11">
        <v>14</v>
      </c>
      <c r="B23" s="20" t="s">
        <v>70</v>
      </c>
      <c r="C23" s="18" t="s">
        <v>71</v>
      </c>
      <c r="D23" s="19" t="s">
        <v>72</v>
      </c>
      <c r="E23" s="20" t="s">
        <v>73</v>
      </c>
      <c r="F23" s="57">
        <v>9</v>
      </c>
      <c r="G23" s="45">
        <v>9.3</v>
      </c>
      <c r="H23" s="41"/>
      <c r="I23" s="40">
        <f t="shared" si="0"/>
        <v>9.3</v>
      </c>
      <c r="J23" s="37">
        <v>10</v>
      </c>
      <c r="K23" s="12">
        <f t="shared" si="1"/>
        <v>9.6</v>
      </c>
      <c r="L23" s="13" t="str">
        <f t="shared" si="2"/>
        <v>A</v>
      </c>
      <c r="M23" s="14">
        <f t="shared" si="3"/>
        <v>4</v>
      </c>
      <c r="N23" s="8" t="str">
        <f t="shared" si="4"/>
        <v>GIỎI</v>
      </c>
      <c r="O23" s="2" t="str">
        <f t="shared" si="5"/>
        <v>ĐẠT</v>
      </c>
    </row>
    <row r="24" spans="1:15" s="3" customFormat="1" ht="19.5" customHeight="1">
      <c r="A24" s="11">
        <v>15</v>
      </c>
      <c r="B24" s="20" t="s">
        <v>74</v>
      </c>
      <c r="C24" s="18" t="s">
        <v>75</v>
      </c>
      <c r="D24" s="19" t="s">
        <v>76</v>
      </c>
      <c r="E24" s="20" t="s">
        <v>77</v>
      </c>
      <c r="F24" s="57">
        <v>10</v>
      </c>
      <c r="G24" s="45">
        <v>9.5</v>
      </c>
      <c r="H24" s="41"/>
      <c r="I24" s="40">
        <f t="shared" si="0"/>
        <v>9.5</v>
      </c>
      <c r="J24" s="37">
        <v>10</v>
      </c>
      <c r="K24" s="12">
        <f t="shared" si="1"/>
        <v>9.8</v>
      </c>
      <c r="L24" s="13" t="str">
        <f t="shared" si="2"/>
        <v>A</v>
      </c>
      <c r="M24" s="14">
        <f t="shared" si="3"/>
        <v>4</v>
      </c>
      <c r="N24" s="8" t="str">
        <f t="shared" si="4"/>
        <v>GIỎI</v>
      </c>
      <c r="O24" s="2" t="str">
        <f t="shared" si="5"/>
        <v>ĐẠT</v>
      </c>
    </row>
    <row r="25" spans="1:15" s="3" customFormat="1" ht="19.5" customHeight="1">
      <c r="A25" s="11">
        <v>16</v>
      </c>
      <c r="B25" s="20" t="s">
        <v>78</v>
      </c>
      <c r="C25" s="18" t="s">
        <v>79</v>
      </c>
      <c r="D25" s="19" t="s">
        <v>80</v>
      </c>
      <c r="E25" s="20" t="s">
        <v>81</v>
      </c>
      <c r="F25" s="57">
        <v>10</v>
      </c>
      <c r="G25" s="45">
        <v>8.7</v>
      </c>
      <c r="H25" s="47"/>
      <c r="I25" s="40">
        <f t="shared" si="0"/>
        <v>8.7</v>
      </c>
      <c r="J25" s="37">
        <v>10</v>
      </c>
      <c r="K25" s="12">
        <f t="shared" si="1"/>
        <v>9.5</v>
      </c>
      <c r="L25" s="13" t="str">
        <f t="shared" si="2"/>
        <v>A</v>
      </c>
      <c r="M25" s="14">
        <f t="shared" si="3"/>
        <v>4</v>
      </c>
      <c r="N25" s="8" t="str">
        <f t="shared" si="4"/>
        <v>GIỎI</v>
      </c>
      <c r="O25" s="2" t="str">
        <f t="shared" si="5"/>
        <v>ĐẠT</v>
      </c>
    </row>
    <row r="26" spans="1:15" s="3" customFormat="1" ht="19.5" customHeight="1">
      <c r="A26" s="11">
        <v>17</v>
      </c>
      <c r="B26" s="26" t="s">
        <v>22</v>
      </c>
      <c r="C26" s="24" t="s">
        <v>82</v>
      </c>
      <c r="D26" s="25" t="s">
        <v>17</v>
      </c>
      <c r="E26" s="26" t="s">
        <v>23</v>
      </c>
      <c r="F26" s="57">
        <v>10</v>
      </c>
      <c r="G26" s="45">
        <v>8.5</v>
      </c>
      <c r="H26" s="41"/>
      <c r="I26" s="40">
        <f t="shared" si="0"/>
        <v>8.5</v>
      </c>
      <c r="J26" s="37">
        <v>10</v>
      </c>
      <c r="K26" s="12">
        <f t="shared" si="1"/>
        <v>9.4</v>
      </c>
      <c r="L26" s="13" t="str">
        <f t="shared" si="2"/>
        <v>A</v>
      </c>
      <c r="M26" s="14">
        <f t="shared" si="3"/>
        <v>4</v>
      </c>
      <c r="N26" s="8" t="str">
        <f t="shared" si="4"/>
        <v>GIỎI</v>
      </c>
      <c r="O26" s="2" t="str">
        <f t="shared" si="5"/>
        <v>ĐẠT</v>
      </c>
    </row>
    <row r="27" spans="1:15" s="3" customFormat="1" ht="19.5" customHeight="1">
      <c r="A27" s="11">
        <v>18</v>
      </c>
      <c r="B27" s="20" t="s">
        <v>83</v>
      </c>
      <c r="C27" s="18" t="s">
        <v>84</v>
      </c>
      <c r="D27" s="19" t="s">
        <v>85</v>
      </c>
      <c r="E27" s="20" t="s">
        <v>86</v>
      </c>
      <c r="F27" s="57">
        <v>9</v>
      </c>
      <c r="G27" s="45">
        <v>8.3</v>
      </c>
      <c r="H27" s="41"/>
      <c r="I27" s="40">
        <f t="shared" si="0"/>
        <v>8.3</v>
      </c>
      <c r="J27" s="37">
        <v>9.5</v>
      </c>
      <c r="K27" s="12">
        <f t="shared" si="1"/>
        <v>9</v>
      </c>
      <c r="L27" s="13" t="str">
        <f t="shared" si="2"/>
        <v>A</v>
      </c>
      <c r="M27" s="14">
        <f t="shared" si="3"/>
        <v>4</v>
      </c>
      <c r="N27" s="8" t="str">
        <f t="shared" si="4"/>
        <v>GIỎI</v>
      </c>
      <c r="O27" s="2" t="str">
        <f t="shared" si="5"/>
        <v>ĐẠT</v>
      </c>
    </row>
    <row r="28" spans="1:15" s="3" customFormat="1" ht="19.5" customHeight="1">
      <c r="A28" s="11">
        <v>19</v>
      </c>
      <c r="B28" s="20" t="s">
        <v>87</v>
      </c>
      <c r="C28" s="18" t="s">
        <v>88</v>
      </c>
      <c r="D28" s="19" t="s">
        <v>89</v>
      </c>
      <c r="E28" s="20" t="s">
        <v>90</v>
      </c>
      <c r="F28" s="57">
        <v>9</v>
      </c>
      <c r="G28" s="45">
        <v>9.3</v>
      </c>
      <c r="H28" s="41"/>
      <c r="I28" s="40">
        <f t="shared" si="0"/>
        <v>9.3</v>
      </c>
      <c r="J28" s="37">
        <v>9.5</v>
      </c>
      <c r="K28" s="12">
        <f t="shared" si="1"/>
        <v>9.4</v>
      </c>
      <c r="L28" s="13" t="str">
        <f t="shared" si="2"/>
        <v>A</v>
      </c>
      <c r="M28" s="14">
        <f t="shared" si="3"/>
        <v>4</v>
      </c>
      <c r="N28" s="8" t="str">
        <f t="shared" si="4"/>
        <v>GIỎI</v>
      </c>
      <c r="O28" s="2" t="str">
        <f t="shared" si="5"/>
        <v>ĐẠT</v>
      </c>
    </row>
    <row r="29" spans="1:15" s="3" customFormat="1" ht="19.5" customHeight="1">
      <c r="A29" s="11">
        <v>20</v>
      </c>
      <c r="B29" s="20" t="s">
        <v>91</v>
      </c>
      <c r="C29" s="18" t="s">
        <v>53</v>
      </c>
      <c r="D29" s="19" t="s">
        <v>92</v>
      </c>
      <c r="E29" s="20" t="s">
        <v>93</v>
      </c>
      <c r="F29" s="57">
        <v>8</v>
      </c>
      <c r="G29" s="45">
        <v>8.7</v>
      </c>
      <c r="H29" s="41"/>
      <c r="I29" s="40">
        <f t="shared" si="0"/>
        <v>8.7</v>
      </c>
      <c r="J29" s="37">
        <v>9.5</v>
      </c>
      <c r="K29" s="12">
        <f t="shared" si="1"/>
        <v>9</v>
      </c>
      <c r="L29" s="13" t="str">
        <f t="shared" si="2"/>
        <v>A</v>
      </c>
      <c r="M29" s="14">
        <f t="shared" si="3"/>
        <v>4</v>
      </c>
      <c r="N29" s="8" t="str">
        <f t="shared" si="4"/>
        <v>GIỎI</v>
      </c>
      <c r="O29" s="2" t="str">
        <f t="shared" si="5"/>
        <v>ĐẠT</v>
      </c>
    </row>
    <row r="30" spans="1:15" ht="19.5" customHeight="1">
      <c r="A30" s="11">
        <v>21</v>
      </c>
      <c r="B30" s="20" t="s">
        <v>94</v>
      </c>
      <c r="C30" s="18" t="s">
        <v>95</v>
      </c>
      <c r="D30" s="19" t="s">
        <v>96</v>
      </c>
      <c r="E30" s="20" t="s">
        <v>97</v>
      </c>
      <c r="F30" s="57">
        <v>10</v>
      </c>
      <c r="G30" s="45">
        <v>9</v>
      </c>
      <c r="H30" s="46"/>
      <c r="I30" s="40">
        <f t="shared" si="0"/>
        <v>9</v>
      </c>
      <c r="J30" s="37">
        <v>10</v>
      </c>
      <c r="K30" s="12">
        <f t="shared" si="1"/>
        <v>9.6</v>
      </c>
      <c r="L30" s="13" t="str">
        <f t="shared" si="2"/>
        <v>A</v>
      </c>
      <c r="M30" s="14">
        <f t="shared" si="3"/>
        <v>4</v>
      </c>
      <c r="N30" s="8" t="str">
        <f t="shared" si="4"/>
        <v>GIỎI</v>
      </c>
      <c r="O30" s="2" t="str">
        <f t="shared" si="5"/>
        <v>ĐẠT</v>
      </c>
    </row>
    <row r="31" spans="1:15" ht="19.5" customHeight="1">
      <c r="A31" s="11">
        <v>22</v>
      </c>
      <c r="B31" s="42" t="s">
        <v>98</v>
      </c>
      <c r="C31" s="15" t="s">
        <v>99</v>
      </c>
      <c r="D31" s="16" t="s">
        <v>100</v>
      </c>
      <c r="E31" s="17" t="s">
        <v>101</v>
      </c>
      <c r="F31" s="57">
        <v>9</v>
      </c>
      <c r="G31" s="45">
        <v>9</v>
      </c>
      <c r="H31" s="41"/>
      <c r="I31" s="40">
        <f t="shared" si="0"/>
        <v>9</v>
      </c>
      <c r="J31" s="37">
        <v>10</v>
      </c>
      <c r="K31" s="12">
        <f t="shared" si="1"/>
        <v>9.5</v>
      </c>
      <c r="L31" s="13" t="str">
        <f t="shared" si="2"/>
        <v>A</v>
      </c>
      <c r="M31" s="14">
        <f t="shared" si="3"/>
        <v>4</v>
      </c>
      <c r="N31" s="8" t="str">
        <f t="shared" si="4"/>
        <v>GIỎI</v>
      </c>
      <c r="O31" s="2" t="str">
        <f t="shared" si="5"/>
        <v>ĐẠT</v>
      </c>
    </row>
    <row r="32" spans="1:15" ht="19.5" customHeight="1">
      <c r="A32" s="11">
        <v>23</v>
      </c>
      <c r="B32" s="20" t="s">
        <v>102</v>
      </c>
      <c r="C32" s="18" t="s">
        <v>103</v>
      </c>
      <c r="D32" s="19" t="s">
        <v>104</v>
      </c>
      <c r="E32" s="20" t="s">
        <v>105</v>
      </c>
      <c r="F32" s="57">
        <v>9</v>
      </c>
      <c r="G32" s="45">
        <v>9.8</v>
      </c>
      <c r="H32" s="48"/>
      <c r="I32" s="40">
        <f t="shared" si="0"/>
        <v>9.8</v>
      </c>
      <c r="J32" s="37">
        <v>10</v>
      </c>
      <c r="K32" s="12">
        <f t="shared" si="1"/>
        <v>9.8</v>
      </c>
      <c r="L32" s="13" t="str">
        <f t="shared" si="2"/>
        <v>A</v>
      </c>
      <c r="M32" s="14">
        <f t="shared" si="3"/>
        <v>4</v>
      </c>
      <c r="N32" s="8" t="str">
        <f t="shared" si="4"/>
        <v>GIỎI</v>
      </c>
      <c r="O32" s="2" t="str">
        <f t="shared" si="5"/>
        <v>ĐẠT</v>
      </c>
    </row>
    <row r="33" spans="1:15" ht="19.5" customHeight="1">
      <c r="A33" s="11">
        <v>24</v>
      </c>
      <c r="B33" s="29" t="s">
        <v>106</v>
      </c>
      <c r="C33" s="27" t="s">
        <v>107</v>
      </c>
      <c r="D33" s="28" t="s">
        <v>104</v>
      </c>
      <c r="E33" s="29" t="s">
        <v>108</v>
      </c>
      <c r="F33" s="57">
        <v>9</v>
      </c>
      <c r="G33" s="45">
        <v>9.8</v>
      </c>
      <c r="H33" s="41"/>
      <c r="I33" s="40">
        <f t="shared" si="0"/>
        <v>9.8</v>
      </c>
      <c r="J33" s="37">
        <v>10</v>
      </c>
      <c r="K33" s="12">
        <f t="shared" si="1"/>
        <v>9.8</v>
      </c>
      <c r="L33" s="13" t="str">
        <f t="shared" si="2"/>
        <v>A</v>
      </c>
      <c r="M33" s="14">
        <f t="shared" si="3"/>
        <v>4</v>
      </c>
      <c r="N33" s="8" t="str">
        <f t="shared" si="4"/>
        <v>GIỎI</v>
      </c>
      <c r="O33" s="2" t="str">
        <f t="shared" si="5"/>
        <v>ĐẠT</v>
      </c>
    </row>
    <row r="34" spans="1:15" ht="19.5" customHeight="1">
      <c r="A34" s="11">
        <v>25</v>
      </c>
      <c r="B34" s="32" t="s">
        <v>109</v>
      </c>
      <c r="C34" s="30" t="s">
        <v>110</v>
      </c>
      <c r="D34" s="31" t="s">
        <v>25</v>
      </c>
      <c r="E34" s="32" t="s">
        <v>111</v>
      </c>
      <c r="F34" s="57">
        <v>6</v>
      </c>
      <c r="G34" s="45">
        <v>8</v>
      </c>
      <c r="H34" s="41"/>
      <c r="I34" s="40">
        <f t="shared" si="0"/>
        <v>8</v>
      </c>
      <c r="J34" s="37">
        <v>10</v>
      </c>
      <c r="K34" s="12">
        <f t="shared" si="1"/>
        <v>8.8</v>
      </c>
      <c r="L34" s="13" t="str">
        <f t="shared" si="2"/>
        <v>A</v>
      </c>
      <c r="M34" s="14">
        <f t="shared" si="3"/>
        <v>4</v>
      </c>
      <c r="N34" s="8" t="str">
        <f t="shared" si="4"/>
        <v>GIỎI</v>
      </c>
      <c r="O34" s="2" t="str">
        <f t="shared" si="5"/>
        <v>ĐẠT</v>
      </c>
    </row>
    <row r="35" spans="1:15" ht="19.5" customHeight="1">
      <c r="A35" s="11">
        <v>26</v>
      </c>
      <c r="B35" s="20" t="s">
        <v>112</v>
      </c>
      <c r="C35" s="18" t="s">
        <v>113</v>
      </c>
      <c r="D35" s="19" t="s">
        <v>114</v>
      </c>
      <c r="E35" s="20" t="s">
        <v>115</v>
      </c>
      <c r="F35" s="57">
        <v>9</v>
      </c>
      <c r="G35" s="45">
        <v>8.2</v>
      </c>
      <c r="H35" s="49"/>
      <c r="I35" s="40">
        <f t="shared" si="0"/>
        <v>8.2</v>
      </c>
      <c r="J35" s="37">
        <v>10</v>
      </c>
      <c r="K35" s="12">
        <f t="shared" si="1"/>
        <v>9.2</v>
      </c>
      <c r="L35" s="13" t="str">
        <f t="shared" si="2"/>
        <v>A</v>
      </c>
      <c r="M35" s="14">
        <f t="shared" si="3"/>
        <v>4</v>
      </c>
      <c r="N35" s="8" t="str">
        <f t="shared" si="4"/>
        <v>GIỎI</v>
      </c>
      <c r="O35" s="2" t="str">
        <f t="shared" si="5"/>
        <v>ĐẠT</v>
      </c>
    </row>
    <row r="36" spans="1:15" ht="19.5" customHeight="1">
      <c r="A36" s="11">
        <v>27</v>
      </c>
      <c r="B36" s="35" t="s">
        <v>139</v>
      </c>
      <c r="C36" s="33" t="s">
        <v>116</v>
      </c>
      <c r="D36" s="34" t="s">
        <v>117</v>
      </c>
      <c r="E36" s="35" t="s">
        <v>118</v>
      </c>
      <c r="F36" s="57">
        <v>9</v>
      </c>
      <c r="G36" s="45">
        <v>9.2</v>
      </c>
      <c r="H36" s="41"/>
      <c r="I36" s="40">
        <f t="shared" si="0"/>
        <v>9.2</v>
      </c>
      <c r="J36" s="37">
        <v>10</v>
      </c>
      <c r="K36" s="12">
        <f t="shared" si="1"/>
        <v>9.6</v>
      </c>
      <c r="L36" s="13" t="str">
        <f t="shared" si="2"/>
        <v>A</v>
      </c>
      <c r="M36" s="14">
        <f t="shared" si="3"/>
        <v>4</v>
      </c>
      <c r="N36" s="8" t="str">
        <f t="shared" si="4"/>
        <v>GIỎI</v>
      </c>
      <c r="O36" s="2" t="str">
        <f t="shared" si="5"/>
        <v>ĐẠT</v>
      </c>
    </row>
    <row r="37" spans="1:15" ht="19.5" customHeight="1">
      <c r="A37" s="11">
        <v>28</v>
      </c>
      <c r="B37" s="20" t="s">
        <v>119</v>
      </c>
      <c r="C37" s="18" t="s">
        <v>120</v>
      </c>
      <c r="D37" s="19" t="s">
        <v>121</v>
      </c>
      <c r="E37" s="20" t="s">
        <v>30</v>
      </c>
      <c r="F37" s="57">
        <v>10</v>
      </c>
      <c r="G37" s="45">
        <v>9.3</v>
      </c>
      <c r="H37" s="41"/>
      <c r="I37" s="40">
        <f t="shared" si="0"/>
        <v>9.3</v>
      </c>
      <c r="J37" s="37">
        <v>9.5</v>
      </c>
      <c r="K37" s="12">
        <f t="shared" si="1"/>
        <v>9.5</v>
      </c>
      <c r="L37" s="13" t="str">
        <f t="shared" si="2"/>
        <v>A</v>
      </c>
      <c r="M37" s="14">
        <f t="shared" si="3"/>
        <v>4</v>
      </c>
      <c r="N37" s="8" t="str">
        <f t="shared" si="4"/>
        <v>GIỎI</v>
      </c>
      <c r="O37" s="2" t="str">
        <f t="shared" si="5"/>
        <v>ĐẠT</v>
      </c>
    </row>
    <row r="38" spans="1:15" ht="19.5" customHeight="1">
      <c r="A38" s="11">
        <v>29</v>
      </c>
      <c r="B38" s="20" t="s">
        <v>122</v>
      </c>
      <c r="C38" s="18" t="s">
        <v>123</v>
      </c>
      <c r="D38" s="19" t="s">
        <v>124</v>
      </c>
      <c r="E38" s="20" t="s">
        <v>125</v>
      </c>
      <c r="F38" s="57">
        <v>10</v>
      </c>
      <c r="G38" s="45">
        <v>8.7</v>
      </c>
      <c r="H38" s="41"/>
      <c r="I38" s="40">
        <f t="shared" si="0"/>
        <v>8.7</v>
      </c>
      <c r="J38" s="37">
        <v>9.5</v>
      </c>
      <c r="K38" s="12">
        <f t="shared" si="1"/>
        <v>9.2</v>
      </c>
      <c r="L38" s="13" t="str">
        <f t="shared" si="2"/>
        <v>A</v>
      </c>
      <c r="M38" s="14">
        <f t="shared" si="3"/>
        <v>4</v>
      </c>
      <c r="N38" s="8" t="str">
        <f t="shared" si="4"/>
        <v>GIỎI</v>
      </c>
      <c r="O38" s="2" t="str">
        <f t="shared" si="5"/>
        <v>ĐẠT</v>
      </c>
    </row>
    <row r="39" spans="1:15" ht="19.5" customHeight="1">
      <c r="A39" s="11">
        <v>30</v>
      </c>
      <c r="B39" s="20" t="s">
        <v>126</v>
      </c>
      <c r="C39" s="18" t="s">
        <v>127</v>
      </c>
      <c r="D39" s="19" t="s">
        <v>128</v>
      </c>
      <c r="E39" s="20" t="s">
        <v>129</v>
      </c>
      <c r="F39" s="57">
        <v>9</v>
      </c>
      <c r="G39" s="45">
        <v>9.5</v>
      </c>
      <c r="H39" s="41"/>
      <c r="I39" s="40">
        <f t="shared" si="0"/>
        <v>9.5</v>
      </c>
      <c r="J39" s="37">
        <v>9.5</v>
      </c>
      <c r="K39" s="12">
        <f t="shared" si="1"/>
        <v>9.5</v>
      </c>
      <c r="L39" s="13" t="str">
        <f t="shared" si="2"/>
        <v>A</v>
      </c>
      <c r="M39" s="14">
        <f t="shared" si="3"/>
        <v>4</v>
      </c>
      <c r="N39" s="8" t="str">
        <f t="shared" si="4"/>
        <v>GIỎI</v>
      </c>
      <c r="O39" s="2" t="str">
        <f t="shared" si="5"/>
        <v>ĐẠT</v>
      </c>
    </row>
    <row r="40" spans="1:15" ht="19.5" customHeight="1">
      <c r="A40" s="11">
        <v>31</v>
      </c>
      <c r="B40" s="20" t="s">
        <v>130</v>
      </c>
      <c r="C40" s="18" t="s">
        <v>131</v>
      </c>
      <c r="D40" s="19" t="s">
        <v>132</v>
      </c>
      <c r="E40" s="20" t="s">
        <v>133</v>
      </c>
      <c r="F40" s="57">
        <v>9</v>
      </c>
      <c r="G40" s="45">
        <v>9.3</v>
      </c>
      <c r="H40" s="46"/>
      <c r="I40" s="40">
        <f t="shared" si="0"/>
        <v>9.3</v>
      </c>
      <c r="J40" s="37">
        <v>9.5</v>
      </c>
      <c r="K40" s="12">
        <f t="shared" si="1"/>
        <v>9.4</v>
      </c>
      <c r="L40" s="13" t="str">
        <f t="shared" si="2"/>
        <v>A</v>
      </c>
      <c r="M40" s="14">
        <f t="shared" si="3"/>
        <v>4</v>
      </c>
      <c r="N40" s="8" t="str">
        <f t="shared" si="4"/>
        <v>GIỎI</v>
      </c>
      <c r="O40" s="2" t="str">
        <f t="shared" si="5"/>
        <v>ĐẠT</v>
      </c>
    </row>
    <row r="41" spans="2:5" ht="15.75">
      <c r="B41" s="141" t="s">
        <v>144</v>
      </c>
      <c r="C41" s="141"/>
      <c r="D41" s="141"/>
      <c r="E41" s="141"/>
    </row>
    <row r="42" spans="2:15" ht="15.75">
      <c r="B42" s="43" t="s">
        <v>136</v>
      </c>
      <c r="C42" s="9"/>
      <c r="D42" s="9"/>
      <c r="E42" s="133" t="s">
        <v>18</v>
      </c>
      <c r="F42" s="133"/>
      <c r="G42" s="39"/>
      <c r="H42" s="133" t="s">
        <v>19</v>
      </c>
      <c r="I42" s="133"/>
      <c r="J42" s="133"/>
      <c r="K42" s="9"/>
      <c r="L42" s="124" t="s">
        <v>138</v>
      </c>
      <c r="M42" s="124"/>
      <c r="N42" s="124"/>
      <c r="O42" s="124"/>
    </row>
    <row r="43" spans="2:15" ht="15.75">
      <c r="B43" s="39"/>
      <c r="C43" s="9"/>
      <c r="D43" s="9"/>
      <c r="E43" s="9"/>
      <c r="F43" s="39"/>
      <c r="G43" s="39"/>
      <c r="H43" s="39"/>
      <c r="I43" s="39"/>
      <c r="J43" s="9"/>
      <c r="K43" s="9"/>
      <c r="L43" s="10"/>
      <c r="M43" s="10"/>
      <c r="N43" s="9"/>
      <c r="O43" s="9"/>
    </row>
    <row r="44" spans="2:15" ht="15.75">
      <c r="B44" s="39"/>
      <c r="C44" s="9"/>
      <c r="D44" s="9"/>
      <c r="E44" s="9"/>
      <c r="F44" s="39"/>
      <c r="G44" s="39"/>
      <c r="H44" s="39"/>
      <c r="I44" s="39"/>
      <c r="J44" s="9"/>
      <c r="K44" s="9"/>
      <c r="L44" s="10"/>
      <c r="M44" s="10"/>
      <c r="N44" s="9"/>
      <c r="O44" s="9"/>
    </row>
    <row r="45" spans="2:15" ht="15.75">
      <c r="B45" s="39"/>
      <c r="C45" s="9"/>
      <c r="D45" s="9"/>
      <c r="E45" s="9"/>
      <c r="F45" s="39"/>
      <c r="G45" s="39"/>
      <c r="H45" s="39"/>
      <c r="I45" s="39"/>
      <c r="J45" s="9"/>
      <c r="K45" s="9"/>
      <c r="L45" s="10"/>
      <c r="M45" s="10"/>
      <c r="N45" s="9"/>
      <c r="O45" s="9"/>
    </row>
    <row r="46" spans="2:15" ht="15.75">
      <c r="B46" s="39"/>
      <c r="C46" s="9"/>
      <c r="D46" s="9"/>
      <c r="E46" s="9"/>
      <c r="F46" s="39"/>
      <c r="G46" s="39"/>
      <c r="H46" s="39"/>
      <c r="I46" s="39"/>
      <c r="J46" s="9"/>
      <c r="K46" s="9"/>
      <c r="L46" s="10"/>
      <c r="M46" s="10"/>
      <c r="N46" s="9"/>
      <c r="O46" s="9"/>
    </row>
    <row r="47" spans="2:15" ht="15.75">
      <c r="B47" s="133" t="s">
        <v>137</v>
      </c>
      <c r="C47" s="133"/>
      <c r="D47" s="43"/>
      <c r="E47" s="133" t="s">
        <v>145</v>
      </c>
      <c r="F47" s="133"/>
      <c r="G47" s="52"/>
      <c r="H47" s="143" t="s">
        <v>143</v>
      </c>
      <c r="I47" s="143"/>
      <c r="J47" s="143"/>
      <c r="K47" s="10"/>
      <c r="M47" s="58" t="s">
        <v>146</v>
      </c>
      <c r="N47" s="58"/>
      <c r="O47" s="58"/>
    </row>
    <row r="48" spans="2:15" ht="15.75">
      <c r="B48" s="39"/>
      <c r="C48" s="9"/>
      <c r="D48" s="9"/>
      <c r="E48" s="9"/>
      <c r="F48" s="39"/>
      <c r="G48" s="39"/>
      <c r="H48" s="39"/>
      <c r="I48" s="39"/>
      <c r="J48" s="9"/>
      <c r="K48" s="9"/>
      <c r="L48" s="10"/>
      <c r="M48" s="10"/>
      <c r="N48" s="9"/>
      <c r="O48" s="9"/>
    </row>
  </sheetData>
  <sheetProtection/>
  <mergeCells count="24">
    <mergeCell ref="N8:O9"/>
    <mergeCell ref="B41:E41"/>
    <mergeCell ref="E42:F42"/>
    <mergeCell ref="H42:J42"/>
    <mergeCell ref="L42:O42"/>
    <mergeCell ref="B47:C47"/>
    <mergeCell ref="E47:F47"/>
    <mergeCell ref="H47:J4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58" right="0.16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8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5.7109375" style="1" customWidth="1"/>
    <col min="2" max="2" width="12.8515625" style="38" customWidth="1"/>
    <col min="3" max="3" width="16.00390625" style="1" customWidth="1"/>
    <col min="4" max="4" width="7.28125" style="1" customWidth="1"/>
    <col min="5" max="5" width="12.28125" style="1" customWidth="1"/>
    <col min="6" max="6" width="10.28125" style="38" customWidth="1"/>
    <col min="7" max="7" width="6.7109375" style="38" customWidth="1"/>
    <col min="8" max="8" width="5.8515625" style="38" customWidth="1"/>
    <col min="9" max="9" width="6.57421875" style="38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7109375" style="1" customWidth="1"/>
    <col min="15" max="15" width="13.140625" style="1" customWidth="1"/>
    <col min="16" max="16384" width="9.140625" style="1" customWidth="1"/>
  </cols>
  <sheetData>
    <row r="1" spans="1:14" ht="15.75">
      <c r="A1" s="131" t="s">
        <v>1</v>
      </c>
      <c r="B1" s="131"/>
      <c r="C1" s="131"/>
      <c r="D1" s="131"/>
      <c r="E1" s="133" t="s">
        <v>7</v>
      </c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.5" customHeight="1">
      <c r="A2" s="132" t="s">
        <v>2</v>
      </c>
      <c r="B2" s="132"/>
      <c r="C2" s="132"/>
      <c r="D2" s="132"/>
      <c r="E2" s="133" t="s">
        <v>26</v>
      </c>
      <c r="F2" s="133"/>
      <c r="G2" s="133"/>
      <c r="H2" s="133"/>
      <c r="I2" s="133"/>
      <c r="J2" s="133"/>
      <c r="K2" s="133"/>
      <c r="L2" s="133"/>
      <c r="M2" s="133"/>
      <c r="N2" s="133"/>
    </row>
    <row r="3" spans="5:14" ht="20.25" customHeight="1">
      <c r="E3" s="134" t="s">
        <v>134</v>
      </c>
      <c r="F3" s="134"/>
      <c r="G3" s="134"/>
      <c r="H3" s="134"/>
      <c r="I3" s="134"/>
      <c r="J3" s="134"/>
      <c r="K3" s="134"/>
      <c r="L3" s="134"/>
      <c r="M3" s="134"/>
      <c r="N3" s="134"/>
    </row>
    <row r="4" spans="5:14" ht="18.75" customHeight="1">
      <c r="E4" s="133" t="s">
        <v>152</v>
      </c>
      <c r="F4" s="133"/>
      <c r="G4" s="133"/>
      <c r="H4" s="133"/>
      <c r="I4" s="133"/>
      <c r="J4" s="133"/>
      <c r="K4" s="133"/>
      <c r="L4" s="133"/>
      <c r="M4" s="133"/>
      <c r="N4" s="133"/>
    </row>
    <row r="5" spans="5:14" ht="18.75" customHeight="1">
      <c r="E5" s="142" t="s">
        <v>158</v>
      </c>
      <c r="F5" s="142"/>
      <c r="G5" s="142"/>
      <c r="H5" s="142"/>
      <c r="I5" s="142"/>
      <c r="J5" s="142"/>
      <c r="K5" s="142"/>
      <c r="L5" s="142"/>
      <c r="M5" s="142"/>
      <c r="N5" s="142"/>
    </row>
    <row r="6" spans="5:14" ht="15.75" customHeight="1">
      <c r="E6" s="142" t="s">
        <v>147</v>
      </c>
      <c r="F6" s="142"/>
      <c r="G6" s="142"/>
      <c r="H6" s="142"/>
      <c r="I6" s="142"/>
      <c r="J6" s="142"/>
      <c r="K6" s="142"/>
      <c r="L6" s="142"/>
      <c r="M6" s="142"/>
      <c r="N6" s="142"/>
    </row>
    <row r="7" ht="10.5" customHeight="1"/>
    <row r="8" spans="1:15" s="5" customFormat="1" ht="42" customHeight="1">
      <c r="A8" s="135" t="s">
        <v>0</v>
      </c>
      <c r="B8" s="135" t="s">
        <v>3</v>
      </c>
      <c r="C8" s="135" t="s">
        <v>4</v>
      </c>
      <c r="D8" s="135"/>
      <c r="E8" s="137" t="s">
        <v>5</v>
      </c>
      <c r="F8" s="125" t="s">
        <v>11</v>
      </c>
      <c r="G8" s="138" t="s">
        <v>151</v>
      </c>
      <c r="H8" s="139"/>
      <c r="I8" s="140"/>
      <c r="J8" s="125" t="s">
        <v>150</v>
      </c>
      <c r="K8" s="138" t="s">
        <v>10</v>
      </c>
      <c r="L8" s="139"/>
      <c r="M8" s="140"/>
      <c r="N8" s="127" t="s">
        <v>14</v>
      </c>
      <c r="O8" s="128"/>
    </row>
    <row r="9" spans="1:15" s="5" customFormat="1" ht="38.25" customHeight="1">
      <c r="A9" s="135"/>
      <c r="B9" s="135"/>
      <c r="C9" s="135"/>
      <c r="D9" s="135"/>
      <c r="E9" s="135"/>
      <c r="F9" s="126"/>
      <c r="G9" s="36" t="s">
        <v>135</v>
      </c>
      <c r="H9" s="7" t="s">
        <v>8</v>
      </c>
      <c r="I9" s="4" t="s">
        <v>9</v>
      </c>
      <c r="J9" s="126"/>
      <c r="K9" s="4" t="s">
        <v>12</v>
      </c>
      <c r="L9" s="4" t="s">
        <v>6</v>
      </c>
      <c r="M9" s="4" t="s">
        <v>13</v>
      </c>
      <c r="N9" s="129"/>
      <c r="O9" s="130"/>
    </row>
    <row r="10" spans="1:15" s="68" customFormat="1" ht="19.5" customHeight="1">
      <c r="A10" s="11">
        <v>1</v>
      </c>
      <c r="B10" s="80" t="s">
        <v>27</v>
      </c>
      <c r="C10" s="81" t="s">
        <v>28</v>
      </c>
      <c r="D10" s="82" t="s">
        <v>20</v>
      </c>
      <c r="E10" s="17" t="s">
        <v>29</v>
      </c>
      <c r="F10" s="99">
        <v>9</v>
      </c>
      <c r="G10" s="99">
        <v>8.5</v>
      </c>
      <c r="H10" s="103">
        <v>8.5</v>
      </c>
      <c r="I10" s="100">
        <f>(H10+G10*2)/3</f>
        <v>8.5</v>
      </c>
      <c r="J10" s="37">
        <v>7.5</v>
      </c>
      <c r="K10" s="65">
        <f>ROUND((J10*6+I10*3+F10)/10,1)</f>
        <v>8</v>
      </c>
      <c r="L10" s="66" t="str">
        <f>IF(K10&gt;=8.5,"A",IF(K10&gt;=7,"B",IF(K10&gt;=5.5,"C",IF(K10&gt;=4,"D",IF(AND(K10&lt;4,K10&gt;=0),"F",IF(AND(F10="",I10="",J10=""),"I",IF(OR(F10&lt;&gt;"",I10&lt;&gt;"",J10&lt;&gt;""),"X","R")))))))</f>
        <v>B</v>
      </c>
      <c r="M10" s="67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68" customFormat="1" ht="19.5" customHeight="1">
      <c r="A11" s="11">
        <v>2</v>
      </c>
      <c r="B11" s="83" t="s">
        <v>140</v>
      </c>
      <c r="C11" s="62" t="s">
        <v>141</v>
      </c>
      <c r="D11" s="63" t="s">
        <v>142</v>
      </c>
      <c r="E11" s="64" t="s">
        <v>30</v>
      </c>
      <c r="F11" s="99">
        <v>9</v>
      </c>
      <c r="G11" s="99">
        <v>9</v>
      </c>
      <c r="H11" s="103">
        <v>8.5</v>
      </c>
      <c r="I11" s="100">
        <f aca="true" t="shared" si="0" ref="I11:I40">(H11+G11*2)/3</f>
        <v>8.833333333333334</v>
      </c>
      <c r="J11" s="37">
        <v>9</v>
      </c>
      <c r="K11" s="65">
        <f aca="true" t="shared" si="1" ref="K11:K40">ROUND((J11*6+I11*3+F11)/10,1)</f>
        <v>9</v>
      </c>
      <c r="L11" s="66" t="str">
        <f aca="true" t="shared" si="2" ref="L11:L40">IF(K11&gt;=8.5,"A",IF(K11&gt;=7,"B",IF(K11&gt;=5.5,"C",IF(K11&gt;=4,"D",IF(AND(K11&lt;4,K11&gt;=0),"F",IF(AND(F11="",I11="",J11=""),"I",IF(OR(F11&lt;&gt;"",I11&lt;&gt;"",J11&lt;&gt;""),"X","R")))))))</f>
        <v>A</v>
      </c>
      <c r="M11" s="67">
        <f aca="true" t="shared" si="3" ref="M11:M40">IF(L11="A",4,IF(L11="B",3,IF(L11="C",2,IF(L11="D",1,0))))</f>
        <v>4</v>
      </c>
      <c r="N11" s="8" t="str">
        <f aca="true" t="shared" si="4" ref="N11:N40">IF(L11="A","GIỎI",IF(L11="B","KHÁ",IF(L11="C","TB",IF(L11="D","TB YẾU","KÉM"))))</f>
        <v>GIỎI</v>
      </c>
      <c r="O11" s="2" t="str">
        <f aca="true" t="shared" si="5" ref="O11:O40">IF(OR(K11&lt;4,J11&lt;=2),"KHÔNG ĐẠT","ĐẠT")</f>
        <v>ĐẠT</v>
      </c>
    </row>
    <row r="12" spans="1:15" s="68" customFormat="1" ht="19.5" customHeight="1">
      <c r="A12" s="11">
        <v>3</v>
      </c>
      <c r="B12" s="64" t="s">
        <v>31</v>
      </c>
      <c r="C12" s="62" t="s">
        <v>32</v>
      </c>
      <c r="D12" s="63" t="s">
        <v>33</v>
      </c>
      <c r="E12" s="64" t="s">
        <v>34</v>
      </c>
      <c r="F12" s="105">
        <v>9</v>
      </c>
      <c r="G12" s="105">
        <v>9</v>
      </c>
      <c r="H12" s="105">
        <v>9</v>
      </c>
      <c r="I12" s="100">
        <f t="shared" si="0"/>
        <v>9</v>
      </c>
      <c r="J12" s="37">
        <v>7.8</v>
      </c>
      <c r="K12" s="65">
        <f t="shared" si="1"/>
        <v>8.3</v>
      </c>
      <c r="L12" s="66" t="str">
        <f t="shared" si="2"/>
        <v>B</v>
      </c>
      <c r="M12" s="67">
        <f t="shared" si="3"/>
        <v>3</v>
      </c>
      <c r="N12" s="8" t="str">
        <f t="shared" si="4"/>
        <v>KHÁ</v>
      </c>
      <c r="O12" s="2" t="str">
        <f t="shared" si="5"/>
        <v>ĐẠT</v>
      </c>
    </row>
    <row r="13" spans="1:34" s="88" customFormat="1" ht="19.5" customHeight="1">
      <c r="A13" s="11">
        <v>4</v>
      </c>
      <c r="B13" s="84" t="s">
        <v>35</v>
      </c>
      <c r="C13" s="85" t="s">
        <v>36</v>
      </c>
      <c r="D13" s="86" t="s">
        <v>21</v>
      </c>
      <c r="E13" s="56" t="s">
        <v>37</v>
      </c>
      <c r="F13" s="99">
        <v>10</v>
      </c>
      <c r="G13" s="99">
        <v>9.5</v>
      </c>
      <c r="H13" s="103">
        <v>8</v>
      </c>
      <c r="I13" s="100">
        <f t="shared" si="0"/>
        <v>9</v>
      </c>
      <c r="J13" s="47">
        <v>9.3</v>
      </c>
      <c r="K13" s="65">
        <f t="shared" si="1"/>
        <v>9.3</v>
      </c>
      <c r="L13" s="66" t="str">
        <f t="shared" si="2"/>
        <v>A</v>
      </c>
      <c r="M13" s="67">
        <f t="shared" si="3"/>
        <v>4</v>
      </c>
      <c r="N13" s="8" t="str">
        <f t="shared" si="4"/>
        <v>GIỎI</v>
      </c>
      <c r="O13" s="2" t="str">
        <f t="shared" si="5"/>
        <v>ĐẠT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</row>
    <row r="14" spans="1:15" s="68" customFormat="1" ht="19.5" customHeight="1">
      <c r="A14" s="11">
        <v>5</v>
      </c>
      <c r="B14" s="64" t="s">
        <v>38</v>
      </c>
      <c r="C14" s="62" t="s">
        <v>39</v>
      </c>
      <c r="D14" s="63" t="s">
        <v>40</v>
      </c>
      <c r="E14" s="64" t="s">
        <v>41</v>
      </c>
      <c r="F14" s="105">
        <v>10</v>
      </c>
      <c r="G14" s="105">
        <v>9</v>
      </c>
      <c r="H14" s="105">
        <v>9</v>
      </c>
      <c r="I14" s="100">
        <f t="shared" si="0"/>
        <v>9</v>
      </c>
      <c r="J14" s="37">
        <v>8.3</v>
      </c>
      <c r="K14" s="65">
        <f t="shared" si="1"/>
        <v>8.7</v>
      </c>
      <c r="L14" s="66" t="str">
        <f t="shared" si="2"/>
        <v>A</v>
      </c>
      <c r="M14" s="67">
        <f t="shared" si="3"/>
        <v>4</v>
      </c>
      <c r="N14" s="8" t="str">
        <f t="shared" si="4"/>
        <v>GIỎI</v>
      </c>
      <c r="O14" s="2" t="str">
        <f t="shared" si="5"/>
        <v>ĐẠT</v>
      </c>
    </row>
    <row r="15" spans="1:15" s="68" customFormat="1" ht="19.5" customHeight="1">
      <c r="A15" s="11">
        <v>6</v>
      </c>
      <c r="B15" s="64" t="s">
        <v>42</v>
      </c>
      <c r="C15" s="62" t="s">
        <v>43</v>
      </c>
      <c r="D15" s="63" t="s">
        <v>40</v>
      </c>
      <c r="E15" s="64" t="s">
        <v>44</v>
      </c>
      <c r="F15" s="105">
        <v>9</v>
      </c>
      <c r="G15" s="105">
        <v>8</v>
      </c>
      <c r="H15" s="105">
        <v>8</v>
      </c>
      <c r="I15" s="100">
        <f t="shared" si="0"/>
        <v>8</v>
      </c>
      <c r="J15" s="37">
        <v>8.3</v>
      </c>
      <c r="K15" s="65">
        <f t="shared" si="1"/>
        <v>8.3</v>
      </c>
      <c r="L15" s="66" t="str">
        <f t="shared" si="2"/>
        <v>B</v>
      </c>
      <c r="M15" s="67">
        <f t="shared" si="3"/>
        <v>3</v>
      </c>
      <c r="N15" s="8" t="str">
        <f t="shared" si="4"/>
        <v>KHÁ</v>
      </c>
      <c r="O15" s="2" t="str">
        <f t="shared" si="5"/>
        <v>ĐẠT</v>
      </c>
    </row>
    <row r="16" spans="1:15" s="68" customFormat="1" ht="19.5" customHeight="1">
      <c r="A16" s="11">
        <v>7</v>
      </c>
      <c r="B16" s="64" t="s">
        <v>45</v>
      </c>
      <c r="C16" s="62" t="s">
        <v>46</v>
      </c>
      <c r="D16" s="63" t="s">
        <v>47</v>
      </c>
      <c r="E16" s="64" t="s">
        <v>48</v>
      </c>
      <c r="F16" s="105">
        <v>8</v>
      </c>
      <c r="G16" s="105">
        <v>9</v>
      </c>
      <c r="H16" s="105">
        <v>9</v>
      </c>
      <c r="I16" s="100">
        <f t="shared" si="0"/>
        <v>9</v>
      </c>
      <c r="J16" s="37">
        <v>7.8</v>
      </c>
      <c r="K16" s="65">
        <f t="shared" si="1"/>
        <v>8.2</v>
      </c>
      <c r="L16" s="66" t="str">
        <f t="shared" si="2"/>
        <v>B</v>
      </c>
      <c r="M16" s="67">
        <f t="shared" si="3"/>
        <v>3</v>
      </c>
      <c r="N16" s="8" t="str">
        <f t="shared" si="4"/>
        <v>KHÁ</v>
      </c>
      <c r="O16" s="2" t="str">
        <f t="shared" si="5"/>
        <v>ĐẠT</v>
      </c>
    </row>
    <row r="17" spans="1:15" s="68" customFormat="1" ht="19.5" customHeight="1">
      <c r="A17" s="11">
        <v>8</v>
      </c>
      <c r="B17" s="89" t="s">
        <v>49</v>
      </c>
      <c r="C17" s="90" t="s">
        <v>50</v>
      </c>
      <c r="D17" s="91" t="s">
        <v>51</v>
      </c>
      <c r="E17" s="89" t="s">
        <v>52</v>
      </c>
      <c r="F17" s="101">
        <v>0</v>
      </c>
      <c r="G17" s="101">
        <v>0</v>
      </c>
      <c r="H17" s="104">
        <v>0</v>
      </c>
      <c r="I17" s="100">
        <f t="shared" si="0"/>
        <v>0</v>
      </c>
      <c r="J17" s="37">
        <v>0</v>
      </c>
      <c r="K17" s="65">
        <f t="shared" si="1"/>
        <v>0</v>
      </c>
      <c r="L17" s="66" t="str">
        <f t="shared" si="2"/>
        <v>F</v>
      </c>
      <c r="M17" s="67">
        <f t="shared" si="3"/>
        <v>0</v>
      </c>
      <c r="N17" s="8" t="str">
        <f t="shared" si="4"/>
        <v>KÉM</v>
      </c>
      <c r="O17" s="2" t="str">
        <f t="shared" si="5"/>
        <v>KHÔNG ĐẠT</v>
      </c>
    </row>
    <row r="18" spans="1:15" s="68" customFormat="1" ht="19.5" customHeight="1">
      <c r="A18" s="11">
        <v>9</v>
      </c>
      <c r="B18" s="64" t="s">
        <v>54</v>
      </c>
      <c r="C18" s="62" t="s">
        <v>24</v>
      </c>
      <c r="D18" s="63" t="s">
        <v>55</v>
      </c>
      <c r="E18" s="64" t="s">
        <v>56</v>
      </c>
      <c r="F18" s="105">
        <v>10</v>
      </c>
      <c r="G18" s="105">
        <v>9</v>
      </c>
      <c r="H18" s="105">
        <v>8</v>
      </c>
      <c r="I18" s="100">
        <f t="shared" si="0"/>
        <v>8.666666666666666</v>
      </c>
      <c r="J18" s="37">
        <v>7.5</v>
      </c>
      <c r="K18" s="65">
        <f t="shared" si="1"/>
        <v>8.1</v>
      </c>
      <c r="L18" s="66" t="str">
        <f t="shared" si="2"/>
        <v>B</v>
      </c>
      <c r="M18" s="67">
        <f t="shared" si="3"/>
        <v>3</v>
      </c>
      <c r="N18" s="8" t="str">
        <f t="shared" si="4"/>
        <v>KHÁ</v>
      </c>
      <c r="O18" s="2" t="str">
        <f t="shared" si="5"/>
        <v>ĐẠT</v>
      </c>
    </row>
    <row r="19" spans="1:15" s="68" customFormat="1" ht="19.5" customHeight="1">
      <c r="A19" s="11">
        <v>10</v>
      </c>
      <c r="B19" s="64" t="s">
        <v>57</v>
      </c>
      <c r="C19" s="62" t="s">
        <v>58</v>
      </c>
      <c r="D19" s="63" t="s">
        <v>59</v>
      </c>
      <c r="E19" s="64" t="s">
        <v>60</v>
      </c>
      <c r="F19" s="105">
        <v>8</v>
      </c>
      <c r="G19" s="105">
        <v>8</v>
      </c>
      <c r="H19" s="105">
        <v>8</v>
      </c>
      <c r="I19" s="100">
        <f t="shared" si="0"/>
        <v>8</v>
      </c>
      <c r="J19" s="37">
        <v>9</v>
      </c>
      <c r="K19" s="65">
        <f t="shared" si="1"/>
        <v>8.6</v>
      </c>
      <c r="L19" s="66" t="str">
        <f t="shared" si="2"/>
        <v>A</v>
      </c>
      <c r="M19" s="67">
        <f t="shared" si="3"/>
        <v>4</v>
      </c>
      <c r="N19" s="8" t="str">
        <f t="shared" si="4"/>
        <v>GIỎI</v>
      </c>
      <c r="O19" s="2" t="str">
        <f t="shared" si="5"/>
        <v>ĐẠT</v>
      </c>
    </row>
    <row r="20" spans="1:15" s="68" customFormat="1" ht="19.5" customHeight="1">
      <c r="A20" s="11">
        <v>11</v>
      </c>
      <c r="B20" s="64" t="s">
        <v>61</v>
      </c>
      <c r="C20" s="62" t="s">
        <v>16</v>
      </c>
      <c r="D20" s="63" t="s">
        <v>15</v>
      </c>
      <c r="E20" s="64" t="s">
        <v>56</v>
      </c>
      <c r="F20" s="105">
        <v>9</v>
      </c>
      <c r="G20" s="105">
        <v>10</v>
      </c>
      <c r="H20" s="105">
        <v>8</v>
      </c>
      <c r="I20" s="100">
        <f t="shared" si="0"/>
        <v>9.333333333333334</v>
      </c>
      <c r="J20" s="44">
        <v>6.5</v>
      </c>
      <c r="K20" s="65">
        <f t="shared" si="1"/>
        <v>7.6</v>
      </c>
      <c r="L20" s="66" t="str">
        <f t="shared" si="2"/>
        <v>B</v>
      </c>
      <c r="M20" s="67">
        <f t="shared" si="3"/>
        <v>3</v>
      </c>
      <c r="N20" s="8" t="str">
        <f t="shared" si="4"/>
        <v>KHÁ</v>
      </c>
      <c r="O20" s="2" t="str">
        <f t="shared" si="5"/>
        <v>ĐẠT</v>
      </c>
    </row>
    <row r="21" spans="1:15" s="68" customFormat="1" ht="19.5" customHeight="1">
      <c r="A21" s="11">
        <v>12</v>
      </c>
      <c r="B21" s="64" t="s">
        <v>62</v>
      </c>
      <c r="C21" s="62" t="s">
        <v>63</v>
      </c>
      <c r="D21" s="63" t="s">
        <v>64</v>
      </c>
      <c r="E21" s="64" t="s">
        <v>65</v>
      </c>
      <c r="F21" s="105">
        <v>10</v>
      </c>
      <c r="G21" s="105">
        <v>10</v>
      </c>
      <c r="H21" s="105">
        <v>9</v>
      </c>
      <c r="I21" s="100">
        <f t="shared" si="0"/>
        <v>9.666666666666666</v>
      </c>
      <c r="J21" s="37">
        <v>8.3</v>
      </c>
      <c r="K21" s="65">
        <f t="shared" si="1"/>
        <v>8.9</v>
      </c>
      <c r="L21" s="66" t="str">
        <f t="shared" si="2"/>
        <v>A</v>
      </c>
      <c r="M21" s="67">
        <f t="shared" si="3"/>
        <v>4</v>
      </c>
      <c r="N21" s="8" t="str">
        <f t="shared" si="4"/>
        <v>GIỎI</v>
      </c>
      <c r="O21" s="2" t="str">
        <f t="shared" si="5"/>
        <v>ĐẠT</v>
      </c>
    </row>
    <row r="22" spans="1:15" s="68" customFormat="1" ht="19.5" customHeight="1">
      <c r="A22" s="11">
        <v>13</v>
      </c>
      <c r="B22" s="64" t="s">
        <v>66</v>
      </c>
      <c r="C22" s="62" t="s">
        <v>67</v>
      </c>
      <c r="D22" s="63" t="s">
        <v>68</v>
      </c>
      <c r="E22" s="64" t="s">
        <v>69</v>
      </c>
      <c r="F22" s="105">
        <v>10</v>
      </c>
      <c r="G22" s="105">
        <v>10</v>
      </c>
      <c r="H22" s="105">
        <v>9</v>
      </c>
      <c r="I22" s="100">
        <f t="shared" si="0"/>
        <v>9.666666666666666</v>
      </c>
      <c r="J22" s="37">
        <v>9</v>
      </c>
      <c r="K22" s="65">
        <f t="shared" si="1"/>
        <v>9.3</v>
      </c>
      <c r="L22" s="66" t="str">
        <f t="shared" si="2"/>
        <v>A</v>
      </c>
      <c r="M22" s="67">
        <f t="shared" si="3"/>
        <v>4</v>
      </c>
      <c r="N22" s="8" t="str">
        <f t="shared" si="4"/>
        <v>GIỎI</v>
      </c>
      <c r="O22" s="2" t="str">
        <f t="shared" si="5"/>
        <v>ĐẠT</v>
      </c>
    </row>
    <row r="23" spans="1:15" s="68" customFormat="1" ht="19.5" customHeight="1">
      <c r="A23" s="11">
        <v>14</v>
      </c>
      <c r="B23" s="64" t="s">
        <v>70</v>
      </c>
      <c r="C23" s="62" t="s">
        <v>71</v>
      </c>
      <c r="D23" s="63" t="s">
        <v>72</v>
      </c>
      <c r="E23" s="64" t="s">
        <v>73</v>
      </c>
      <c r="F23" s="105">
        <v>10</v>
      </c>
      <c r="G23" s="105">
        <v>9</v>
      </c>
      <c r="H23" s="105">
        <v>8</v>
      </c>
      <c r="I23" s="100">
        <f t="shared" si="0"/>
        <v>8.666666666666666</v>
      </c>
      <c r="J23" s="37">
        <v>9</v>
      </c>
      <c r="K23" s="65">
        <f t="shared" si="1"/>
        <v>9</v>
      </c>
      <c r="L23" s="66" t="str">
        <f t="shared" si="2"/>
        <v>A</v>
      </c>
      <c r="M23" s="67">
        <f t="shared" si="3"/>
        <v>4</v>
      </c>
      <c r="N23" s="8" t="str">
        <f t="shared" si="4"/>
        <v>GIỎI</v>
      </c>
      <c r="O23" s="2" t="str">
        <f t="shared" si="5"/>
        <v>ĐẠT</v>
      </c>
    </row>
    <row r="24" spans="1:15" s="68" customFormat="1" ht="19.5" customHeight="1">
      <c r="A24" s="11">
        <v>15</v>
      </c>
      <c r="B24" s="64" t="s">
        <v>74</v>
      </c>
      <c r="C24" s="62" t="s">
        <v>75</v>
      </c>
      <c r="D24" s="63" t="s">
        <v>76</v>
      </c>
      <c r="E24" s="64" t="s">
        <v>77</v>
      </c>
      <c r="F24" s="105">
        <v>9</v>
      </c>
      <c r="G24" s="105">
        <v>10</v>
      </c>
      <c r="H24" s="105">
        <v>9</v>
      </c>
      <c r="I24" s="100">
        <f t="shared" si="0"/>
        <v>9.666666666666666</v>
      </c>
      <c r="J24" s="37">
        <v>9.3</v>
      </c>
      <c r="K24" s="65">
        <f t="shared" si="1"/>
        <v>9.4</v>
      </c>
      <c r="L24" s="66" t="str">
        <f t="shared" si="2"/>
        <v>A</v>
      </c>
      <c r="M24" s="67">
        <f t="shared" si="3"/>
        <v>4</v>
      </c>
      <c r="N24" s="8" t="str">
        <f t="shared" si="4"/>
        <v>GIỎI</v>
      </c>
      <c r="O24" s="2" t="str">
        <f t="shared" si="5"/>
        <v>ĐẠT</v>
      </c>
    </row>
    <row r="25" spans="1:15" s="68" customFormat="1" ht="19.5" customHeight="1">
      <c r="A25" s="11">
        <v>16</v>
      </c>
      <c r="B25" s="64" t="s">
        <v>78</v>
      </c>
      <c r="C25" s="62" t="s">
        <v>79</v>
      </c>
      <c r="D25" s="63" t="s">
        <v>80</v>
      </c>
      <c r="E25" s="64" t="s">
        <v>81</v>
      </c>
      <c r="F25" s="106">
        <v>10</v>
      </c>
      <c r="G25" s="106">
        <v>8</v>
      </c>
      <c r="H25" s="106">
        <v>8</v>
      </c>
      <c r="I25" s="100">
        <f t="shared" si="0"/>
        <v>8</v>
      </c>
      <c r="J25" s="37">
        <v>7.5</v>
      </c>
      <c r="K25" s="65">
        <f t="shared" si="1"/>
        <v>7.9</v>
      </c>
      <c r="L25" s="66" t="str">
        <f t="shared" si="2"/>
        <v>B</v>
      </c>
      <c r="M25" s="67">
        <f t="shared" si="3"/>
        <v>3</v>
      </c>
      <c r="N25" s="8" t="str">
        <f t="shared" si="4"/>
        <v>KHÁ</v>
      </c>
      <c r="O25" s="2" t="str">
        <f t="shared" si="5"/>
        <v>ĐẠT</v>
      </c>
    </row>
    <row r="26" spans="1:15" s="68" customFormat="1" ht="19.5" customHeight="1">
      <c r="A26" s="11">
        <v>17</v>
      </c>
      <c r="B26" s="77" t="s">
        <v>22</v>
      </c>
      <c r="C26" s="78" t="s">
        <v>82</v>
      </c>
      <c r="D26" s="79" t="s">
        <v>17</v>
      </c>
      <c r="E26" s="77" t="s">
        <v>23</v>
      </c>
      <c r="F26" s="105">
        <v>10</v>
      </c>
      <c r="G26" s="105">
        <v>8</v>
      </c>
      <c r="H26" s="105">
        <v>8</v>
      </c>
      <c r="I26" s="100">
        <f t="shared" si="0"/>
        <v>8</v>
      </c>
      <c r="J26" s="37">
        <v>7.8</v>
      </c>
      <c r="K26" s="65">
        <f t="shared" si="1"/>
        <v>8.1</v>
      </c>
      <c r="L26" s="66" t="str">
        <f t="shared" si="2"/>
        <v>B</v>
      </c>
      <c r="M26" s="67">
        <f t="shared" si="3"/>
        <v>3</v>
      </c>
      <c r="N26" s="8" t="str">
        <f t="shared" si="4"/>
        <v>KHÁ</v>
      </c>
      <c r="O26" s="2" t="str">
        <f t="shared" si="5"/>
        <v>ĐẠT</v>
      </c>
    </row>
    <row r="27" spans="1:15" s="68" customFormat="1" ht="19.5" customHeight="1">
      <c r="A27" s="11">
        <v>18</v>
      </c>
      <c r="B27" s="64" t="s">
        <v>83</v>
      </c>
      <c r="C27" s="62" t="s">
        <v>84</v>
      </c>
      <c r="D27" s="63" t="s">
        <v>85</v>
      </c>
      <c r="E27" s="64" t="s">
        <v>86</v>
      </c>
      <c r="F27" s="105">
        <v>10</v>
      </c>
      <c r="G27" s="105">
        <v>8</v>
      </c>
      <c r="H27" s="105">
        <v>8</v>
      </c>
      <c r="I27" s="100">
        <f t="shared" si="0"/>
        <v>8</v>
      </c>
      <c r="J27" s="37">
        <v>8.5</v>
      </c>
      <c r="K27" s="65">
        <f t="shared" si="1"/>
        <v>8.5</v>
      </c>
      <c r="L27" s="66" t="str">
        <f t="shared" si="2"/>
        <v>A</v>
      </c>
      <c r="M27" s="67">
        <f t="shared" si="3"/>
        <v>4</v>
      </c>
      <c r="N27" s="8" t="str">
        <f t="shared" si="4"/>
        <v>GIỎI</v>
      </c>
      <c r="O27" s="2" t="str">
        <f t="shared" si="5"/>
        <v>ĐẠT</v>
      </c>
    </row>
    <row r="28" spans="1:15" s="68" customFormat="1" ht="19.5" customHeight="1">
      <c r="A28" s="11">
        <v>19</v>
      </c>
      <c r="B28" s="64" t="s">
        <v>87</v>
      </c>
      <c r="C28" s="62" t="s">
        <v>88</v>
      </c>
      <c r="D28" s="63" t="s">
        <v>89</v>
      </c>
      <c r="E28" s="64" t="s">
        <v>90</v>
      </c>
      <c r="F28" s="105">
        <v>10</v>
      </c>
      <c r="G28" s="105">
        <v>9</v>
      </c>
      <c r="H28" s="105">
        <v>8</v>
      </c>
      <c r="I28" s="100">
        <f t="shared" si="0"/>
        <v>8.666666666666666</v>
      </c>
      <c r="J28" s="37">
        <v>8</v>
      </c>
      <c r="K28" s="65">
        <f t="shared" si="1"/>
        <v>8.4</v>
      </c>
      <c r="L28" s="66" t="str">
        <f t="shared" si="2"/>
        <v>B</v>
      </c>
      <c r="M28" s="67">
        <f t="shared" si="3"/>
        <v>3</v>
      </c>
      <c r="N28" s="8" t="str">
        <f t="shared" si="4"/>
        <v>KHÁ</v>
      </c>
      <c r="O28" s="2" t="str">
        <f t="shared" si="5"/>
        <v>ĐẠT</v>
      </c>
    </row>
    <row r="29" spans="1:15" s="68" customFormat="1" ht="19.5" customHeight="1">
      <c r="A29" s="11">
        <v>20</v>
      </c>
      <c r="B29" s="64" t="s">
        <v>91</v>
      </c>
      <c r="C29" s="62" t="s">
        <v>53</v>
      </c>
      <c r="D29" s="63" t="s">
        <v>92</v>
      </c>
      <c r="E29" s="64" t="s">
        <v>93</v>
      </c>
      <c r="F29" s="105">
        <v>10</v>
      </c>
      <c r="G29" s="105">
        <v>10</v>
      </c>
      <c r="H29" s="105">
        <v>9</v>
      </c>
      <c r="I29" s="100">
        <f t="shared" si="0"/>
        <v>9.666666666666666</v>
      </c>
      <c r="J29" s="37">
        <v>8.5</v>
      </c>
      <c r="K29" s="65">
        <f t="shared" si="1"/>
        <v>9</v>
      </c>
      <c r="L29" s="66" t="str">
        <f t="shared" si="2"/>
        <v>A</v>
      </c>
      <c r="M29" s="67">
        <f t="shared" si="3"/>
        <v>4</v>
      </c>
      <c r="N29" s="8" t="str">
        <f t="shared" si="4"/>
        <v>GIỎI</v>
      </c>
      <c r="O29" s="2" t="str">
        <f t="shared" si="5"/>
        <v>ĐẠT</v>
      </c>
    </row>
    <row r="30" spans="1:15" s="92" customFormat="1" ht="19.5" customHeight="1">
      <c r="A30" s="11">
        <v>21</v>
      </c>
      <c r="B30" s="64" t="s">
        <v>94</v>
      </c>
      <c r="C30" s="62" t="s">
        <v>95</v>
      </c>
      <c r="D30" s="63" t="s">
        <v>96</v>
      </c>
      <c r="E30" s="64" t="s">
        <v>97</v>
      </c>
      <c r="F30" s="99">
        <v>10</v>
      </c>
      <c r="G30" s="99">
        <v>9.5</v>
      </c>
      <c r="H30" s="103">
        <v>9</v>
      </c>
      <c r="I30" s="100">
        <f t="shared" si="0"/>
        <v>9.333333333333334</v>
      </c>
      <c r="J30" s="37">
        <v>8</v>
      </c>
      <c r="K30" s="65">
        <f t="shared" si="1"/>
        <v>8.6</v>
      </c>
      <c r="L30" s="66" t="str">
        <f t="shared" si="2"/>
        <v>A</v>
      </c>
      <c r="M30" s="67">
        <f t="shared" si="3"/>
        <v>4</v>
      </c>
      <c r="N30" s="8" t="str">
        <f t="shared" si="4"/>
        <v>GIỎI</v>
      </c>
      <c r="O30" s="2" t="str">
        <f t="shared" si="5"/>
        <v>ĐẠT</v>
      </c>
    </row>
    <row r="31" spans="1:15" s="92" customFormat="1" ht="19.5" customHeight="1">
      <c r="A31" s="11">
        <v>22</v>
      </c>
      <c r="B31" s="80" t="s">
        <v>98</v>
      </c>
      <c r="C31" s="81" t="s">
        <v>99</v>
      </c>
      <c r="D31" s="82" t="s">
        <v>100</v>
      </c>
      <c r="E31" s="17" t="s">
        <v>101</v>
      </c>
      <c r="F31" s="105">
        <v>10</v>
      </c>
      <c r="G31" s="105">
        <v>9</v>
      </c>
      <c r="H31" s="105">
        <v>8</v>
      </c>
      <c r="I31" s="100">
        <f t="shared" si="0"/>
        <v>8.666666666666666</v>
      </c>
      <c r="J31" s="37">
        <v>8.5</v>
      </c>
      <c r="K31" s="65">
        <f t="shared" si="1"/>
        <v>8.7</v>
      </c>
      <c r="L31" s="66" t="str">
        <f t="shared" si="2"/>
        <v>A</v>
      </c>
      <c r="M31" s="67">
        <f t="shared" si="3"/>
        <v>4</v>
      </c>
      <c r="N31" s="8" t="str">
        <f t="shared" si="4"/>
        <v>GIỎI</v>
      </c>
      <c r="O31" s="2" t="str">
        <f t="shared" si="5"/>
        <v>ĐẠT</v>
      </c>
    </row>
    <row r="32" spans="1:15" s="92" customFormat="1" ht="19.5" customHeight="1">
      <c r="A32" s="11">
        <v>23</v>
      </c>
      <c r="B32" s="64" t="s">
        <v>102</v>
      </c>
      <c r="C32" s="62" t="s">
        <v>103</v>
      </c>
      <c r="D32" s="63" t="s">
        <v>104</v>
      </c>
      <c r="E32" s="64" t="s">
        <v>105</v>
      </c>
      <c r="F32" s="107">
        <v>10</v>
      </c>
      <c r="G32" s="107">
        <v>9</v>
      </c>
      <c r="H32" s="107">
        <v>10</v>
      </c>
      <c r="I32" s="100">
        <f t="shared" si="0"/>
        <v>9.333333333333334</v>
      </c>
      <c r="J32" s="37">
        <v>8.5</v>
      </c>
      <c r="K32" s="65">
        <f t="shared" si="1"/>
        <v>8.9</v>
      </c>
      <c r="L32" s="66" t="str">
        <f t="shared" si="2"/>
        <v>A</v>
      </c>
      <c r="M32" s="67">
        <f t="shared" si="3"/>
        <v>4</v>
      </c>
      <c r="N32" s="8" t="str">
        <f t="shared" si="4"/>
        <v>GIỎI</v>
      </c>
      <c r="O32" s="2" t="str">
        <f t="shared" si="5"/>
        <v>ĐẠT</v>
      </c>
    </row>
    <row r="33" spans="1:15" s="92" customFormat="1" ht="19.5" customHeight="1">
      <c r="A33" s="11">
        <v>24</v>
      </c>
      <c r="B33" s="93" t="s">
        <v>106</v>
      </c>
      <c r="C33" s="94" t="s">
        <v>107</v>
      </c>
      <c r="D33" s="95" t="s">
        <v>104</v>
      </c>
      <c r="E33" s="93" t="s">
        <v>108</v>
      </c>
      <c r="F33" s="105">
        <v>10</v>
      </c>
      <c r="G33" s="105">
        <v>10</v>
      </c>
      <c r="H33" s="105">
        <v>9</v>
      </c>
      <c r="I33" s="100">
        <f t="shared" si="0"/>
        <v>9.666666666666666</v>
      </c>
      <c r="J33" s="6">
        <v>9.5</v>
      </c>
      <c r="K33" s="65">
        <f t="shared" si="1"/>
        <v>9.6</v>
      </c>
      <c r="L33" s="66" t="str">
        <f t="shared" si="2"/>
        <v>A</v>
      </c>
      <c r="M33" s="67">
        <f t="shared" si="3"/>
        <v>4</v>
      </c>
      <c r="N33" s="8" t="str">
        <f t="shared" si="4"/>
        <v>GIỎI</v>
      </c>
      <c r="O33" s="2" t="str">
        <f t="shared" si="5"/>
        <v>ĐẠT</v>
      </c>
    </row>
    <row r="34" spans="1:15" s="92" customFormat="1" ht="19.5" customHeight="1">
      <c r="A34" s="11">
        <v>25</v>
      </c>
      <c r="B34" s="74" t="s">
        <v>109</v>
      </c>
      <c r="C34" s="75" t="s">
        <v>110</v>
      </c>
      <c r="D34" s="76" t="s">
        <v>25</v>
      </c>
      <c r="E34" s="74" t="s">
        <v>111</v>
      </c>
      <c r="F34" s="105">
        <v>9</v>
      </c>
      <c r="G34" s="105">
        <v>8</v>
      </c>
      <c r="H34" s="105">
        <v>8</v>
      </c>
      <c r="I34" s="100">
        <f t="shared" si="0"/>
        <v>8</v>
      </c>
      <c r="J34" s="37">
        <v>7.3</v>
      </c>
      <c r="K34" s="65">
        <f t="shared" si="1"/>
        <v>7.7</v>
      </c>
      <c r="L34" s="66" t="str">
        <f t="shared" si="2"/>
        <v>B</v>
      </c>
      <c r="M34" s="67">
        <f t="shared" si="3"/>
        <v>3</v>
      </c>
      <c r="N34" s="8" t="str">
        <f t="shared" si="4"/>
        <v>KHÁ</v>
      </c>
      <c r="O34" s="2" t="str">
        <f t="shared" si="5"/>
        <v>ĐẠT</v>
      </c>
    </row>
    <row r="35" spans="1:15" s="92" customFormat="1" ht="19.5" customHeight="1">
      <c r="A35" s="11">
        <v>26</v>
      </c>
      <c r="B35" s="64" t="s">
        <v>112</v>
      </c>
      <c r="C35" s="62" t="s">
        <v>113</v>
      </c>
      <c r="D35" s="63" t="s">
        <v>114</v>
      </c>
      <c r="E35" s="64" t="s">
        <v>115</v>
      </c>
      <c r="F35" s="101">
        <v>9</v>
      </c>
      <c r="G35" s="101">
        <v>8</v>
      </c>
      <c r="H35" s="101">
        <v>8</v>
      </c>
      <c r="I35" s="100">
        <f t="shared" si="0"/>
        <v>8</v>
      </c>
      <c r="J35" s="37">
        <v>8.3</v>
      </c>
      <c r="K35" s="65">
        <f t="shared" si="1"/>
        <v>8.3</v>
      </c>
      <c r="L35" s="66" t="str">
        <f t="shared" si="2"/>
        <v>B</v>
      </c>
      <c r="M35" s="67">
        <f t="shared" si="3"/>
        <v>3</v>
      </c>
      <c r="N35" s="8" t="str">
        <f t="shared" si="4"/>
        <v>KHÁ</v>
      </c>
      <c r="O35" s="2" t="str">
        <f t="shared" si="5"/>
        <v>ĐẠT</v>
      </c>
    </row>
    <row r="36" spans="1:15" s="92" customFormat="1" ht="19.5" customHeight="1">
      <c r="A36" s="11">
        <v>27</v>
      </c>
      <c r="B36" s="96" t="s">
        <v>139</v>
      </c>
      <c r="C36" s="97" t="s">
        <v>116</v>
      </c>
      <c r="D36" s="98" t="s">
        <v>117</v>
      </c>
      <c r="E36" s="96" t="s">
        <v>118</v>
      </c>
      <c r="F36" s="105">
        <v>10</v>
      </c>
      <c r="G36" s="105">
        <v>10</v>
      </c>
      <c r="H36" s="105">
        <v>9</v>
      </c>
      <c r="I36" s="100">
        <f t="shared" si="0"/>
        <v>9.666666666666666</v>
      </c>
      <c r="J36" s="37">
        <v>8.8</v>
      </c>
      <c r="K36" s="65">
        <f t="shared" si="1"/>
        <v>9.2</v>
      </c>
      <c r="L36" s="66" t="str">
        <f t="shared" si="2"/>
        <v>A</v>
      </c>
      <c r="M36" s="67">
        <f t="shared" si="3"/>
        <v>4</v>
      </c>
      <c r="N36" s="8" t="str">
        <f t="shared" si="4"/>
        <v>GIỎI</v>
      </c>
      <c r="O36" s="2" t="str">
        <f t="shared" si="5"/>
        <v>ĐẠT</v>
      </c>
    </row>
    <row r="37" spans="1:15" s="92" customFormat="1" ht="19.5" customHeight="1">
      <c r="A37" s="11">
        <v>28</v>
      </c>
      <c r="B37" s="64" t="s">
        <v>119</v>
      </c>
      <c r="C37" s="62" t="s">
        <v>120</v>
      </c>
      <c r="D37" s="63" t="s">
        <v>121</v>
      </c>
      <c r="E37" s="64" t="s">
        <v>30</v>
      </c>
      <c r="F37" s="105">
        <v>9</v>
      </c>
      <c r="G37" s="105">
        <v>9</v>
      </c>
      <c r="H37" s="105">
        <v>8</v>
      </c>
      <c r="I37" s="100">
        <f t="shared" si="0"/>
        <v>8.666666666666666</v>
      </c>
      <c r="J37" s="37">
        <v>8.5</v>
      </c>
      <c r="K37" s="65">
        <f t="shared" si="1"/>
        <v>8.6</v>
      </c>
      <c r="L37" s="66" t="str">
        <f t="shared" si="2"/>
        <v>A</v>
      </c>
      <c r="M37" s="67">
        <f t="shared" si="3"/>
        <v>4</v>
      </c>
      <c r="N37" s="8" t="str">
        <f t="shared" si="4"/>
        <v>GIỎI</v>
      </c>
      <c r="O37" s="2" t="str">
        <f t="shared" si="5"/>
        <v>ĐẠT</v>
      </c>
    </row>
    <row r="38" spans="1:15" s="92" customFormat="1" ht="19.5" customHeight="1">
      <c r="A38" s="11">
        <v>29</v>
      </c>
      <c r="B38" s="64" t="s">
        <v>122</v>
      </c>
      <c r="C38" s="62" t="s">
        <v>123</v>
      </c>
      <c r="D38" s="63" t="s">
        <v>124</v>
      </c>
      <c r="E38" s="64" t="s">
        <v>125</v>
      </c>
      <c r="F38" s="105">
        <v>10</v>
      </c>
      <c r="G38" s="105">
        <v>8</v>
      </c>
      <c r="H38" s="105">
        <v>9</v>
      </c>
      <c r="I38" s="100">
        <f t="shared" si="0"/>
        <v>8.333333333333334</v>
      </c>
      <c r="J38" s="37">
        <v>8.5</v>
      </c>
      <c r="K38" s="65">
        <f t="shared" si="1"/>
        <v>8.6</v>
      </c>
      <c r="L38" s="66" t="str">
        <f t="shared" si="2"/>
        <v>A</v>
      </c>
      <c r="M38" s="67">
        <f t="shared" si="3"/>
        <v>4</v>
      </c>
      <c r="N38" s="8" t="str">
        <f t="shared" si="4"/>
        <v>GIỎI</v>
      </c>
      <c r="O38" s="2" t="str">
        <f t="shared" si="5"/>
        <v>ĐẠT</v>
      </c>
    </row>
    <row r="39" spans="1:15" s="92" customFormat="1" ht="19.5" customHeight="1">
      <c r="A39" s="11">
        <v>30</v>
      </c>
      <c r="B39" s="64" t="s">
        <v>126</v>
      </c>
      <c r="C39" s="62" t="s">
        <v>127</v>
      </c>
      <c r="D39" s="63" t="s">
        <v>128</v>
      </c>
      <c r="E39" s="64" t="s">
        <v>129</v>
      </c>
      <c r="F39" s="105">
        <v>10</v>
      </c>
      <c r="G39" s="105">
        <v>10</v>
      </c>
      <c r="H39" s="105">
        <v>9</v>
      </c>
      <c r="I39" s="100">
        <f t="shared" si="0"/>
        <v>9.666666666666666</v>
      </c>
      <c r="J39" s="37">
        <v>8.8</v>
      </c>
      <c r="K39" s="65">
        <f t="shared" si="1"/>
        <v>9.2</v>
      </c>
      <c r="L39" s="66" t="str">
        <f t="shared" si="2"/>
        <v>A</v>
      </c>
      <c r="M39" s="67">
        <f t="shared" si="3"/>
        <v>4</v>
      </c>
      <c r="N39" s="8" t="str">
        <f t="shared" si="4"/>
        <v>GIỎI</v>
      </c>
      <c r="O39" s="2" t="str">
        <f t="shared" si="5"/>
        <v>ĐẠT</v>
      </c>
    </row>
    <row r="40" spans="1:15" s="92" customFormat="1" ht="19.5" customHeight="1">
      <c r="A40" s="11">
        <v>31</v>
      </c>
      <c r="B40" s="64" t="s">
        <v>130</v>
      </c>
      <c r="C40" s="62" t="s">
        <v>131</v>
      </c>
      <c r="D40" s="63" t="s">
        <v>132</v>
      </c>
      <c r="E40" s="64" t="s">
        <v>133</v>
      </c>
      <c r="F40" s="102">
        <v>10</v>
      </c>
      <c r="G40" s="102">
        <v>9.5</v>
      </c>
      <c r="H40" s="102">
        <v>9</v>
      </c>
      <c r="I40" s="100">
        <f t="shared" si="0"/>
        <v>9.333333333333334</v>
      </c>
      <c r="J40" s="37">
        <v>8.3</v>
      </c>
      <c r="K40" s="65">
        <f t="shared" si="1"/>
        <v>8.8</v>
      </c>
      <c r="L40" s="66" t="str">
        <f t="shared" si="2"/>
        <v>A</v>
      </c>
      <c r="M40" s="67">
        <f t="shared" si="3"/>
        <v>4</v>
      </c>
      <c r="N40" s="8" t="str">
        <f t="shared" si="4"/>
        <v>GIỎI</v>
      </c>
      <c r="O40" s="2" t="str">
        <f t="shared" si="5"/>
        <v>ĐẠT</v>
      </c>
    </row>
    <row r="41" spans="2:5" ht="15.75">
      <c r="B41" s="141" t="s">
        <v>144</v>
      </c>
      <c r="C41" s="141"/>
      <c r="D41" s="141"/>
      <c r="E41" s="141"/>
    </row>
    <row r="42" spans="2:15" ht="15.75">
      <c r="B42" s="43" t="s">
        <v>136</v>
      </c>
      <c r="C42" s="9"/>
      <c r="D42" s="9"/>
      <c r="E42" s="133" t="s">
        <v>18</v>
      </c>
      <c r="F42" s="133"/>
      <c r="G42" s="39"/>
      <c r="H42" s="133" t="s">
        <v>19</v>
      </c>
      <c r="I42" s="133"/>
      <c r="J42" s="133"/>
      <c r="K42" s="9"/>
      <c r="L42" s="124" t="s">
        <v>138</v>
      </c>
      <c r="M42" s="124"/>
      <c r="N42" s="124"/>
      <c r="O42" s="124"/>
    </row>
    <row r="43" spans="2:15" ht="15.75">
      <c r="B43" s="39"/>
      <c r="C43" s="9"/>
      <c r="D43" s="9"/>
      <c r="E43" s="9"/>
      <c r="F43" s="39"/>
      <c r="G43" s="39"/>
      <c r="H43" s="39"/>
      <c r="I43" s="39"/>
      <c r="J43" s="9"/>
      <c r="K43" s="9"/>
      <c r="L43" s="10"/>
      <c r="M43" s="10"/>
      <c r="N43" s="9"/>
      <c r="O43" s="9"/>
    </row>
    <row r="44" spans="2:15" ht="15.75">
      <c r="B44" s="39"/>
      <c r="C44" s="9"/>
      <c r="D44" s="9"/>
      <c r="E44" s="9"/>
      <c r="F44" s="39"/>
      <c r="G44" s="39"/>
      <c r="H44" s="39"/>
      <c r="I44" s="39"/>
      <c r="J44" s="9"/>
      <c r="K44" s="9"/>
      <c r="L44" s="10"/>
      <c r="M44" s="10"/>
      <c r="N44" s="9"/>
      <c r="O44" s="9"/>
    </row>
    <row r="45" spans="2:15" ht="15.75">
      <c r="B45" s="39"/>
      <c r="C45" s="9"/>
      <c r="D45" s="9"/>
      <c r="E45" s="9"/>
      <c r="F45" s="39"/>
      <c r="G45" s="39"/>
      <c r="H45" s="39"/>
      <c r="I45" s="39"/>
      <c r="J45" s="9"/>
      <c r="K45" s="9"/>
      <c r="L45" s="10"/>
      <c r="M45" s="10"/>
      <c r="N45" s="9"/>
      <c r="O45" s="9"/>
    </row>
    <row r="46" spans="2:15" ht="15.75">
      <c r="B46" s="39"/>
      <c r="C46" s="9"/>
      <c r="D46" s="9"/>
      <c r="E46" s="9"/>
      <c r="F46" s="39"/>
      <c r="G46" s="39"/>
      <c r="H46" s="39"/>
      <c r="I46" s="39"/>
      <c r="J46" s="9"/>
      <c r="K46" s="9"/>
      <c r="L46" s="10"/>
      <c r="M46" s="10"/>
      <c r="N46" s="9"/>
      <c r="O46" s="9"/>
    </row>
    <row r="47" spans="2:15" ht="15.75">
      <c r="B47" s="133" t="s">
        <v>137</v>
      </c>
      <c r="C47" s="133"/>
      <c r="D47" s="43"/>
      <c r="E47" s="133" t="s">
        <v>145</v>
      </c>
      <c r="F47" s="133"/>
      <c r="G47" s="52"/>
      <c r="H47" s="143" t="s">
        <v>143</v>
      </c>
      <c r="I47" s="143"/>
      <c r="J47" s="143"/>
      <c r="K47" s="10"/>
      <c r="M47" s="58" t="s">
        <v>146</v>
      </c>
      <c r="N47" s="58"/>
      <c r="O47" s="58"/>
    </row>
    <row r="48" spans="2:15" ht="15.75">
      <c r="B48" s="39"/>
      <c r="C48" s="9"/>
      <c r="D48" s="9"/>
      <c r="E48" s="9"/>
      <c r="F48" s="39"/>
      <c r="G48" s="39"/>
      <c r="H48" s="39"/>
      <c r="I48" s="39"/>
      <c r="J48" s="9"/>
      <c r="K48" s="9"/>
      <c r="L48" s="10"/>
      <c r="M48" s="10"/>
      <c r="N48" s="9"/>
      <c r="O48" s="9"/>
    </row>
  </sheetData>
  <sheetProtection/>
  <mergeCells count="24">
    <mergeCell ref="A1:D1"/>
    <mergeCell ref="A2:D2"/>
    <mergeCell ref="E1:N1"/>
    <mergeCell ref="E2:N2"/>
    <mergeCell ref="E3:N3"/>
    <mergeCell ref="E4:N4"/>
    <mergeCell ref="E5:N5"/>
    <mergeCell ref="E6:N6"/>
    <mergeCell ref="J8:J9"/>
    <mergeCell ref="A8:A9"/>
    <mergeCell ref="B8:B9"/>
    <mergeCell ref="C8:D9"/>
    <mergeCell ref="E8:E9"/>
    <mergeCell ref="F8:F9"/>
    <mergeCell ref="G8:I8"/>
    <mergeCell ref="K8:M8"/>
    <mergeCell ref="N8:O9"/>
    <mergeCell ref="E42:F42"/>
    <mergeCell ref="H42:J42"/>
    <mergeCell ref="L42:O42"/>
    <mergeCell ref="E47:F47"/>
    <mergeCell ref="H47:J47"/>
    <mergeCell ref="B41:E41"/>
    <mergeCell ref="B47:C47"/>
  </mergeCells>
  <printOptions/>
  <pageMargins left="0.57" right="0.16" top="0.75" bottom="0.75" header="0.29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3">
      <selection activeCell="O50" sqref="O50"/>
    </sheetView>
  </sheetViews>
  <sheetFormatPr defaultColWidth="9.140625" defaultRowHeight="12.75"/>
  <cols>
    <col min="1" max="1" width="5.7109375" style="1" customWidth="1"/>
    <col min="2" max="2" width="12.8515625" style="38" customWidth="1"/>
    <col min="3" max="3" width="16.28125" style="1" customWidth="1"/>
    <col min="4" max="4" width="6.8515625" style="1" customWidth="1"/>
    <col min="5" max="5" width="11.421875" style="1" customWidth="1"/>
    <col min="6" max="6" width="8.421875" style="1" customWidth="1"/>
    <col min="7" max="7" width="8.140625" style="1" customWidth="1"/>
    <col min="8" max="8" width="6.00390625" style="6" customWidth="1"/>
    <col min="9" max="9" width="7.7109375" style="6" customWidth="1"/>
    <col min="10" max="10" width="9.8515625" style="1" customWidth="1"/>
    <col min="11" max="11" width="9.57421875" style="1" customWidth="1"/>
    <col min="12" max="16384" width="9.140625" style="1" customWidth="1"/>
  </cols>
  <sheetData>
    <row r="1" spans="1:10" ht="15.75">
      <c r="A1" s="131" t="s">
        <v>1</v>
      </c>
      <c r="B1" s="131"/>
      <c r="C1" s="131"/>
      <c r="D1" s="131"/>
      <c r="E1" s="133" t="s">
        <v>7</v>
      </c>
      <c r="F1" s="133"/>
      <c r="G1" s="133"/>
      <c r="H1" s="133"/>
      <c r="I1" s="133"/>
      <c r="J1" s="133"/>
    </row>
    <row r="2" spans="1:10" ht="19.5" customHeight="1">
      <c r="A2" s="132" t="s">
        <v>2</v>
      </c>
      <c r="B2" s="132"/>
      <c r="C2" s="132"/>
      <c r="D2" s="132"/>
      <c r="E2" s="133" t="s">
        <v>26</v>
      </c>
      <c r="F2" s="133"/>
      <c r="G2" s="133"/>
      <c r="H2" s="133"/>
      <c r="I2" s="133"/>
      <c r="J2" s="133"/>
    </row>
    <row r="3" spans="5:10" ht="20.25" customHeight="1">
      <c r="E3" s="134" t="s">
        <v>134</v>
      </c>
      <c r="F3" s="134"/>
      <c r="G3" s="134"/>
      <c r="H3" s="134"/>
      <c r="I3" s="134"/>
      <c r="J3" s="134"/>
    </row>
    <row r="4" spans="5:10" ht="18.75" customHeight="1">
      <c r="E4" s="133" t="s">
        <v>152</v>
      </c>
      <c r="F4" s="133"/>
      <c r="G4" s="133"/>
      <c r="H4" s="133"/>
      <c r="I4" s="133"/>
      <c r="J4" s="133"/>
    </row>
    <row r="5" spans="5:10" ht="18.75" customHeight="1">
      <c r="E5" s="142" t="s">
        <v>159</v>
      </c>
      <c r="F5" s="142"/>
      <c r="G5" s="142"/>
      <c r="H5" s="142"/>
      <c r="I5" s="142"/>
      <c r="J5" s="142"/>
    </row>
    <row r="6" spans="5:10" ht="15.75" customHeight="1">
      <c r="E6" s="142" t="s">
        <v>149</v>
      </c>
      <c r="F6" s="142"/>
      <c r="G6" s="142"/>
      <c r="H6" s="142"/>
      <c r="I6" s="142"/>
      <c r="J6" s="142"/>
    </row>
    <row r="7" ht="10.5" customHeight="1"/>
    <row r="8" spans="1:11" s="5" customFormat="1" ht="42" customHeight="1">
      <c r="A8" s="135" t="s">
        <v>0</v>
      </c>
      <c r="B8" s="135" t="s">
        <v>3</v>
      </c>
      <c r="C8" s="135" t="s">
        <v>4</v>
      </c>
      <c r="D8" s="135"/>
      <c r="E8" s="137" t="s">
        <v>5</v>
      </c>
      <c r="F8" s="125" t="s">
        <v>148</v>
      </c>
      <c r="G8" s="138" t="s">
        <v>10</v>
      </c>
      <c r="H8" s="139"/>
      <c r="I8" s="140"/>
      <c r="J8" s="127" t="s">
        <v>14</v>
      </c>
      <c r="K8" s="128"/>
    </row>
    <row r="9" spans="1:11" s="5" customFormat="1" ht="38.25" customHeight="1">
      <c r="A9" s="135"/>
      <c r="B9" s="135"/>
      <c r="C9" s="135"/>
      <c r="D9" s="135"/>
      <c r="E9" s="135"/>
      <c r="F9" s="126"/>
      <c r="G9" s="4" t="s">
        <v>12</v>
      </c>
      <c r="H9" s="4" t="s">
        <v>6</v>
      </c>
      <c r="I9" s="4" t="s">
        <v>13</v>
      </c>
      <c r="J9" s="129"/>
      <c r="K9" s="130"/>
    </row>
    <row r="10" spans="1:11" s="3" customFormat="1" ht="19.5" customHeight="1">
      <c r="A10" s="11">
        <v>1</v>
      </c>
      <c r="B10" s="42" t="s">
        <v>27</v>
      </c>
      <c r="C10" s="15" t="s">
        <v>28</v>
      </c>
      <c r="D10" s="16" t="s">
        <v>20</v>
      </c>
      <c r="E10" s="17" t="s">
        <v>29</v>
      </c>
      <c r="F10" s="37">
        <v>7.8</v>
      </c>
      <c r="G10" s="61">
        <f>F10</f>
        <v>7.8</v>
      </c>
      <c r="H10" s="13" t="str">
        <f>IF(G10&gt;=8.5,"A",IF(G10&gt;=7,"B",IF(G10&gt;=5.5,"C",IF(G10&gt;=4,"D",IF(AND(G10&lt;4,G10&gt;=0),"F",IF(AND(#REF!="",#REF!="",F10=""),"I",IF(OR(#REF!&lt;&gt;"",#REF!&lt;&gt;"",F10&lt;&gt;""),"X","R")))))))</f>
        <v>B</v>
      </c>
      <c r="I10" s="14">
        <f>IF(H10="A",4,IF(H10="B",3,IF(H10="C",2,IF(H10="D",1,0))))</f>
        <v>3</v>
      </c>
      <c r="J10" s="8" t="str">
        <f>IF(H10="A","GIỎI",IF(H10="B","KHÁ",IF(H10="C","TB",IF(H10="D","TB YẾU","KÉM"))))</f>
        <v>KHÁ</v>
      </c>
      <c r="K10" s="2" t="str">
        <f>IF(OR(G10&lt;4,F10&lt;=2),"KHÔNG ĐẠT","ĐẠT")</f>
        <v>ĐẠT</v>
      </c>
    </row>
    <row r="11" spans="1:11" s="3" customFormat="1" ht="19.5" customHeight="1">
      <c r="A11" s="11">
        <v>2</v>
      </c>
      <c r="B11" s="59" t="s">
        <v>140</v>
      </c>
      <c r="C11" s="18" t="s">
        <v>141</v>
      </c>
      <c r="D11" s="19" t="s">
        <v>142</v>
      </c>
      <c r="E11" s="20" t="s">
        <v>30</v>
      </c>
      <c r="F11" s="37">
        <v>8.3</v>
      </c>
      <c r="G11" s="61">
        <f aca="true" t="shared" si="0" ref="G11:G40">F11</f>
        <v>8.3</v>
      </c>
      <c r="H11" s="13" t="str">
        <f>IF(G11&gt;=8.5,"A",IF(G11&gt;=7,"B",IF(G11&gt;=5.5,"C",IF(G11&gt;=4,"D",IF(AND(G11&lt;4,G11&gt;=0),"F",IF(AND(#REF!="",#REF!="",F11=""),"I",IF(OR(#REF!&lt;&gt;"",#REF!&lt;&gt;"",F11&lt;&gt;""),"X","R")))))))</f>
        <v>B</v>
      </c>
      <c r="I11" s="14">
        <f aca="true" t="shared" si="1" ref="I11:I40">IF(H11="A",4,IF(H11="B",3,IF(H11="C",2,IF(H11="D",1,0))))</f>
        <v>3</v>
      </c>
      <c r="J11" s="8" t="str">
        <f aca="true" t="shared" si="2" ref="J11:J40">IF(H11="A","GIỎI",IF(H11="B","KHÁ",IF(H11="C","TB",IF(H11="D","TB YẾU","KÉM"))))</f>
        <v>KHÁ</v>
      </c>
      <c r="K11" s="2" t="str">
        <f aca="true" t="shared" si="3" ref="K11:K40">IF(OR(G11&lt;4,F11&lt;=2),"KHÔNG ĐẠT","ĐẠT")</f>
        <v>ĐẠT</v>
      </c>
    </row>
    <row r="12" spans="1:11" s="3" customFormat="1" ht="19.5" customHeight="1">
      <c r="A12" s="11">
        <v>3</v>
      </c>
      <c r="B12" s="20" t="s">
        <v>31</v>
      </c>
      <c r="C12" s="18" t="s">
        <v>32</v>
      </c>
      <c r="D12" s="19" t="s">
        <v>33</v>
      </c>
      <c r="E12" s="20" t="s">
        <v>34</v>
      </c>
      <c r="F12" s="37">
        <v>8.5</v>
      </c>
      <c r="G12" s="61">
        <f t="shared" si="0"/>
        <v>8.5</v>
      </c>
      <c r="H12" s="13" t="str">
        <f>IF(G12&gt;=8.5,"A",IF(G12&gt;=7,"B",IF(G12&gt;=5.5,"C",IF(G12&gt;=4,"D",IF(AND(G12&lt;4,G12&gt;=0),"F",IF(AND(#REF!="",#REF!="",F12=""),"I",IF(OR(#REF!&lt;&gt;"",#REF!&lt;&gt;"",F12&lt;&gt;""),"X","R")))))))</f>
        <v>A</v>
      </c>
      <c r="I12" s="14">
        <f t="shared" si="1"/>
        <v>4</v>
      </c>
      <c r="J12" s="8" t="str">
        <f t="shared" si="2"/>
        <v>GIỎI</v>
      </c>
      <c r="K12" s="2" t="str">
        <f t="shared" si="3"/>
        <v>ĐẠT</v>
      </c>
    </row>
    <row r="13" spans="1:30" s="50" customFormat="1" ht="19.5" customHeight="1">
      <c r="A13" s="11">
        <v>4</v>
      </c>
      <c r="B13" s="53" t="s">
        <v>35</v>
      </c>
      <c r="C13" s="54" t="s">
        <v>36</v>
      </c>
      <c r="D13" s="55" t="s">
        <v>21</v>
      </c>
      <c r="E13" s="56" t="s">
        <v>37</v>
      </c>
      <c r="F13" s="47">
        <v>8.9</v>
      </c>
      <c r="G13" s="61">
        <f t="shared" si="0"/>
        <v>8.9</v>
      </c>
      <c r="H13" s="13" t="str">
        <f>IF(G13&gt;=8.5,"A",IF(G13&gt;=7,"B",IF(G13&gt;=5.5,"C",IF(G13&gt;=4,"D",IF(AND(G13&lt;4,G13&gt;=0),"F",IF(AND(#REF!="",#REF!="",F13=""),"I",IF(OR(#REF!&lt;&gt;"",#REF!&lt;&gt;"",F13&lt;&gt;""),"X","R")))))))</f>
        <v>A</v>
      </c>
      <c r="I13" s="14">
        <f t="shared" si="1"/>
        <v>4</v>
      </c>
      <c r="J13" s="8" t="str">
        <f t="shared" si="2"/>
        <v>GIỎI</v>
      </c>
      <c r="K13" s="2" t="str">
        <f t="shared" si="3"/>
        <v>ĐẠT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11" s="3" customFormat="1" ht="19.5" customHeight="1">
      <c r="A14" s="11">
        <v>5</v>
      </c>
      <c r="B14" s="20" t="s">
        <v>38</v>
      </c>
      <c r="C14" s="18" t="s">
        <v>39</v>
      </c>
      <c r="D14" s="19" t="s">
        <v>40</v>
      </c>
      <c r="E14" s="20" t="s">
        <v>41</v>
      </c>
      <c r="F14" s="37">
        <v>8.3</v>
      </c>
      <c r="G14" s="61">
        <f t="shared" si="0"/>
        <v>8.3</v>
      </c>
      <c r="H14" s="13" t="str">
        <f>IF(G14&gt;=8.5,"A",IF(G14&gt;=7,"B",IF(G14&gt;=5.5,"C",IF(G14&gt;=4,"D",IF(AND(G14&lt;4,G14&gt;=0),"F",IF(AND(#REF!="",#REF!="",F14=""),"I",IF(OR(#REF!&lt;&gt;"",#REF!&lt;&gt;"",F14&lt;&gt;""),"X","R")))))))</f>
        <v>B</v>
      </c>
      <c r="I14" s="14">
        <f t="shared" si="1"/>
        <v>3</v>
      </c>
      <c r="J14" s="8" t="str">
        <f t="shared" si="2"/>
        <v>KHÁ</v>
      </c>
      <c r="K14" s="2" t="str">
        <f t="shared" si="3"/>
        <v>ĐẠT</v>
      </c>
    </row>
    <row r="15" spans="1:11" s="3" customFormat="1" ht="19.5" customHeight="1">
      <c r="A15" s="11">
        <v>6</v>
      </c>
      <c r="B15" s="20" t="s">
        <v>42</v>
      </c>
      <c r="C15" s="18" t="s">
        <v>43</v>
      </c>
      <c r="D15" s="19" t="s">
        <v>40</v>
      </c>
      <c r="E15" s="20" t="s">
        <v>44</v>
      </c>
      <c r="F15" s="37">
        <v>8.2</v>
      </c>
      <c r="G15" s="61">
        <f t="shared" si="0"/>
        <v>8.2</v>
      </c>
      <c r="H15" s="13" t="str">
        <f>IF(G15&gt;=8.5,"A",IF(G15&gt;=7,"B",IF(G15&gt;=5.5,"C",IF(G15&gt;=4,"D",IF(AND(G15&lt;4,G15&gt;=0),"F",IF(AND(#REF!="",#REF!="",F15=""),"I",IF(OR(#REF!&lt;&gt;"",#REF!&lt;&gt;"",F15&lt;&gt;""),"X","R")))))))</f>
        <v>B</v>
      </c>
      <c r="I15" s="14">
        <f t="shared" si="1"/>
        <v>3</v>
      </c>
      <c r="J15" s="8" t="str">
        <f t="shared" si="2"/>
        <v>KHÁ</v>
      </c>
      <c r="K15" s="2" t="str">
        <f t="shared" si="3"/>
        <v>ĐẠT</v>
      </c>
    </row>
    <row r="16" spans="1:11" s="3" customFormat="1" ht="19.5" customHeight="1">
      <c r="A16" s="11">
        <v>7</v>
      </c>
      <c r="B16" s="20" t="s">
        <v>45</v>
      </c>
      <c r="C16" s="18" t="s">
        <v>46</v>
      </c>
      <c r="D16" s="19" t="s">
        <v>47</v>
      </c>
      <c r="E16" s="20" t="s">
        <v>48</v>
      </c>
      <c r="F16" s="37">
        <v>9.1</v>
      </c>
      <c r="G16" s="61">
        <f t="shared" si="0"/>
        <v>9.1</v>
      </c>
      <c r="H16" s="13" t="str">
        <f>IF(G16&gt;=8.5,"A",IF(G16&gt;=7,"B",IF(G16&gt;=5.5,"C",IF(G16&gt;=4,"D",IF(AND(G16&lt;4,G16&gt;=0),"F",IF(AND(#REF!="",#REF!="",F16=""),"I",IF(OR(#REF!&lt;&gt;"",#REF!&lt;&gt;"",F16&lt;&gt;""),"X","R")))))))</f>
        <v>A</v>
      </c>
      <c r="I16" s="14">
        <f t="shared" si="1"/>
        <v>4</v>
      </c>
      <c r="J16" s="8" t="str">
        <f t="shared" si="2"/>
        <v>GIỎI</v>
      </c>
      <c r="K16" s="2" t="str">
        <f t="shared" si="3"/>
        <v>ĐẠT</v>
      </c>
    </row>
    <row r="17" spans="1:11" s="3" customFormat="1" ht="19.5" customHeight="1">
      <c r="A17" s="11">
        <v>8</v>
      </c>
      <c r="B17" s="23" t="s">
        <v>49</v>
      </c>
      <c r="C17" s="21" t="s">
        <v>50</v>
      </c>
      <c r="D17" s="22" t="s">
        <v>51</v>
      </c>
      <c r="E17" s="23" t="s">
        <v>52</v>
      </c>
      <c r="F17" s="37">
        <v>6.4</v>
      </c>
      <c r="G17" s="61">
        <f t="shared" si="0"/>
        <v>6.4</v>
      </c>
      <c r="H17" s="13" t="str">
        <f>IF(G17&gt;=8.5,"A",IF(G17&gt;=7,"B",IF(G17&gt;=5.5,"C",IF(G17&gt;=4,"D",IF(AND(G17&lt;4,G17&gt;=0),"F",IF(AND(#REF!="",#REF!="",F17=""),"I",IF(OR(#REF!&lt;&gt;"",#REF!&lt;&gt;"",F17&lt;&gt;""),"X","R")))))))</f>
        <v>C</v>
      </c>
      <c r="I17" s="14">
        <f t="shared" si="1"/>
        <v>2</v>
      </c>
      <c r="J17" s="8" t="str">
        <f t="shared" si="2"/>
        <v>TB</v>
      </c>
      <c r="K17" s="2" t="str">
        <f t="shared" si="3"/>
        <v>ĐẠT</v>
      </c>
    </row>
    <row r="18" spans="1:11" s="3" customFormat="1" ht="19.5" customHeight="1">
      <c r="A18" s="11">
        <v>9</v>
      </c>
      <c r="B18" s="20" t="s">
        <v>54</v>
      </c>
      <c r="C18" s="18" t="s">
        <v>24</v>
      </c>
      <c r="D18" s="19" t="s">
        <v>55</v>
      </c>
      <c r="E18" s="20" t="s">
        <v>56</v>
      </c>
      <c r="F18" s="37">
        <v>8.7</v>
      </c>
      <c r="G18" s="61">
        <f t="shared" si="0"/>
        <v>8.7</v>
      </c>
      <c r="H18" s="13" t="str">
        <f>IF(G18&gt;=8.5,"A",IF(G18&gt;=7,"B",IF(G18&gt;=5.5,"C",IF(G18&gt;=4,"D",IF(AND(G18&lt;4,G18&gt;=0),"F",IF(AND(#REF!="",#REF!="",F18=""),"I",IF(OR(#REF!&lt;&gt;"",#REF!&lt;&gt;"",F18&lt;&gt;""),"X","R")))))))</f>
        <v>A</v>
      </c>
      <c r="I18" s="14">
        <f t="shared" si="1"/>
        <v>4</v>
      </c>
      <c r="J18" s="8" t="str">
        <f t="shared" si="2"/>
        <v>GIỎI</v>
      </c>
      <c r="K18" s="2" t="str">
        <f t="shared" si="3"/>
        <v>ĐẠT</v>
      </c>
    </row>
    <row r="19" spans="1:11" s="3" customFormat="1" ht="19.5" customHeight="1">
      <c r="A19" s="11">
        <v>10</v>
      </c>
      <c r="B19" s="20" t="s">
        <v>57</v>
      </c>
      <c r="C19" s="18" t="s">
        <v>58</v>
      </c>
      <c r="D19" s="19" t="s">
        <v>59</v>
      </c>
      <c r="E19" s="20" t="s">
        <v>60</v>
      </c>
      <c r="F19" s="37">
        <v>8.2</v>
      </c>
      <c r="G19" s="61">
        <f t="shared" si="0"/>
        <v>8.2</v>
      </c>
      <c r="H19" s="13" t="str">
        <f>IF(G19&gt;=8.5,"A",IF(G19&gt;=7,"B",IF(G19&gt;=5.5,"C",IF(G19&gt;=4,"D",IF(AND(G19&lt;4,G19&gt;=0),"F",IF(AND(#REF!="",#REF!="",F19=""),"I",IF(OR(#REF!&lt;&gt;"",#REF!&lt;&gt;"",F19&lt;&gt;""),"X","R")))))))</f>
        <v>B</v>
      </c>
      <c r="I19" s="14">
        <f t="shared" si="1"/>
        <v>3</v>
      </c>
      <c r="J19" s="8" t="str">
        <f t="shared" si="2"/>
        <v>KHÁ</v>
      </c>
      <c r="K19" s="2" t="str">
        <f t="shared" si="3"/>
        <v>ĐẠT</v>
      </c>
    </row>
    <row r="20" spans="1:11" s="3" customFormat="1" ht="19.5" customHeight="1">
      <c r="A20" s="11">
        <v>11</v>
      </c>
      <c r="B20" s="20" t="s">
        <v>61</v>
      </c>
      <c r="C20" s="18" t="s">
        <v>16</v>
      </c>
      <c r="D20" s="19" t="s">
        <v>15</v>
      </c>
      <c r="E20" s="20" t="s">
        <v>56</v>
      </c>
      <c r="F20" s="44">
        <v>8.1</v>
      </c>
      <c r="G20" s="61">
        <f t="shared" si="0"/>
        <v>8.1</v>
      </c>
      <c r="H20" s="13" t="str">
        <f>IF(G20&gt;=8.5,"A",IF(G20&gt;=7,"B",IF(G20&gt;=5.5,"C",IF(G20&gt;=4,"D",IF(AND(G20&lt;4,G20&gt;=0),"F",IF(AND(#REF!="",#REF!="",F20=""),"I",IF(OR(#REF!&lt;&gt;"",#REF!&lt;&gt;"",F20&lt;&gt;""),"X","R")))))))</f>
        <v>B</v>
      </c>
      <c r="I20" s="14">
        <f t="shared" si="1"/>
        <v>3</v>
      </c>
      <c r="J20" s="8" t="str">
        <f t="shared" si="2"/>
        <v>KHÁ</v>
      </c>
      <c r="K20" s="2" t="str">
        <f t="shared" si="3"/>
        <v>ĐẠT</v>
      </c>
    </row>
    <row r="21" spans="1:11" s="3" customFormat="1" ht="19.5" customHeight="1">
      <c r="A21" s="11">
        <v>12</v>
      </c>
      <c r="B21" s="20" t="s">
        <v>62</v>
      </c>
      <c r="C21" s="18" t="s">
        <v>63</v>
      </c>
      <c r="D21" s="19" t="s">
        <v>64</v>
      </c>
      <c r="E21" s="20" t="s">
        <v>65</v>
      </c>
      <c r="F21" s="37">
        <v>8.6</v>
      </c>
      <c r="G21" s="61">
        <f t="shared" si="0"/>
        <v>8.6</v>
      </c>
      <c r="H21" s="13" t="str">
        <f>IF(G21&gt;=8.5,"A",IF(G21&gt;=7,"B",IF(G21&gt;=5.5,"C",IF(G21&gt;=4,"D",IF(AND(G21&lt;4,G21&gt;=0),"F",IF(AND(#REF!="",#REF!="",F21=""),"I",IF(OR(#REF!&lt;&gt;"",#REF!&lt;&gt;"",F21&lt;&gt;""),"X","R")))))))</f>
        <v>A</v>
      </c>
      <c r="I21" s="14">
        <f t="shared" si="1"/>
        <v>4</v>
      </c>
      <c r="J21" s="8" t="str">
        <f t="shared" si="2"/>
        <v>GIỎI</v>
      </c>
      <c r="K21" s="2" t="str">
        <f t="shared" si="3"/>
        <v>ĐẠT</v>
      </c>
    </row>
    <row r="22" spans="1:11" s="3" customFormat="1" ht="19.5" customHeight="1">
      <c r="A22" s="11">
        <v>13</v>
      </c>
      <c r="B22" s="20" t="s">
        <v>66</v>
      </c>
      <c r="C22" s="18" t="s">
        <v>67</v>
      </c>
      <c r="D22" s="19" t="s">
        <v>68</v>
      </c>
      <c r="E22" s="20" t="s">
        <v>69</v>
      </c>
      <c r="F22" s="37">
        <v>8.9</v>
      </c>
      <c r="G22" s="61">
        <f t="shared" si="0"/>
        <v>8.9</v>
      </c>
      <c r="H22" s="13" t="str">
        <f>IF(G22&gt;=8.5,"A",IF(G22&gt;=7,"B",IF(G22&gt;=5.5,"C",IF(G22&gt;=4,"D",IF(AND(G22&lt;4,G22&gt;=0),"F",IF(AND(#REF!="",#REF!="",F22=""),"I",IF(OR(#REF!&lt;&gt;"",#REF!&lt;&gt;"",F22&lt;&gt;""),"X","R")))))))</f>
        <v>A</v>
      </c>
      <c r="I22" s="14">
        <f t="shared" si="1"/>
        <v>4</v>
      </c>
      <c r="J22" s="8" t="str">
        <f t="shared" si="2"/>
        <v>GIỎI</v>
      </c>
      <c r="K22" s="2" t="str">
        <f t="shared" si="3"/>
        <v>ĐẠT</v>
      </c>
    </row>
    <row r="23" spans="1:11" s="3" customFormat="1" ht="19.5" customHeight="1">
      <c r="A23" s="11">
        <v>14</v>
      </c>
      <c r="B23" s="20" t="s">
        <v>70</v>
      </c>
      <c r="C23" s="18" t="s">
        <v>71</v>
      </c>
      <c r="D23" s="19" t="s">
        <v>72</v>
      </c>
      <c r="E23" s="20" t="s">
        <v>73</v>
      </c>
      <c r="F23" s="37">
        <v>8.2</v>
      </c>
      <c r="G23" s="61">
        <f t="shared" si="0"/>
        <v>8.2</v>
      </c>
      <c r="H23" s="13" t="str">
        <f>IF(G23&gt;=8.5,"A",IF(G23&gt;=7,"B",IF(G23&gt;=5.5,"C",IF(G23&gt;=4,"D",IF(AND(G23&lt;4,G23&gt;=0),"F",IF(AND(#REF!="",#REF!="",F23=""),"I",IF(OR(#REF!&lt;&gt;"",#REF!&lt;&gt;"",F23&lt;&gt;""),"X","R")))))))</f>
        <v>B</v>
      </c>
      <c r="I23" s="14">
        <f t="shared" si="1"/>
        <v>3</v>
      </c>
      <c r="J23" s="8" t="str">
        <f t="shared" si="2"/>
        <v>KHÁ</v>
      </c>
      <c r="K23" s="2" t="str">
        <f t="shared" si="3"/>
        <v>ĐẠT</v>
      </c>
    </row>
    <row r="24" spans="1:11" s="3" customFormat="1" ht="19.5" customHeight="1">
      <c r="A24" s="11">
        <v>15</v>
      </c>
      <c r="B24" s="20" t="s">
        <v>74</v>
      </c>
      <c r="C24" s="18" t="s">
        <v>75</v>
      </c>
      <c r="D24" s="19" t="s">
        <v>76</v>
      </c>
      <c r="E24" s="20" t="s">
        <v>77</v>
      </c>
      <c r="F24" s="37">
        <v>9</v>
      </c>
      <c r="G24" s="61">
        <f t="shared" si="0"/>
        <v>9</v>
      </c>
      <c r="H24" s="13" t="str">
        <f>IF(G24&gt;=8.5,"A",IF(G24&gt;=7,"B",IF(G24&gt;=5.5,"C",IF(G24&gt;=4,"D",IF(AND(G24&lt;4,G24&gt;=0),"F",IF(AND(#REF!="",#REF!="",F24=""),"I",IF(OR(#REF!&lt;&gt;"",#REF!&lt;&gt;"",F24&lt;&gt;""),"X","R")))))))</f>
        <v>A</v>
      </c>
      <c r="I24" s="14">
        <f t="shared" si="1"/>
        <v>4</v>
      </c>
      <c r="J24" s="8" t="str">
        <f t="shared" si="2"/>
        <v>GIỎI</v>
      </c>
      <c r="K24" s="2" t="str">
        <f t="shared" si="3"/>
        <v>ĐẠT</v>
      </c>
    </row>
    <row r="25" spans="1:11" s="3" customFormat="1" ht="19.5" customHeight="1">
      <c r="A25" s="11">
        <v>16</v>
      </c>
      <c r="B25" s="20" t="s">
        <v>78</v>
      </c>
      <c r="C25" s="18" t="s">
        <v>79</v>
      </c>
      <c r="D25" s="19" t="s">
        <v>80</v>
      </c>
      <c r="E25" s="20" t="s">
        <v>81</v>
      </c>
      <c r="F25" s="37">
        <v>8.3</v>
      </c>
      <c r="G25" s="61">
        <f t="shared" si="0"/>
        <v>8.3</v>
      </c>
      <c r="H25" s="13" t="str">
        <f>IF(G25&gt;=8.5,"A",IF(G25&gt;=7,"B",IF(G25&gt;=5.5,"C",IF(G25&gt;=4,"D",IF(AND(G25&lt;4,G25&gt;=0),"F",IF(AND(#REF!="",#REF!="",F25=""),"I",IF(OR(#REF!&lt;&gt;"",#REF!&lt;&gt;"",F25&lt;&gt;""),"X","R")))))))</f>
        <v>B</v>
      </c>
      <c r="I25" s="14">
        <f t="shared" si="1"/>
        <v>3</v>
      </c>
      <c r="J25" s="8" t="str">
        <f t="shared" si="2"/>
        <v>KHÁ</v>
      </c>
      <c r="K25" s="2" t="str">
        <f t="shared" si="3"/>
        <v>ĐẠT</v>
      </c>
    </row>
    <row r="26" spans="1:11" s="3" customFormat="1" ht="19.5" customHeight="1">
      <c r="A26" s="11">
        <v>17</v>
      </c>
      <c r="B26" s="26" t="s">
        <v>22</v>
      </c>
      <c r="C26" s="24" t="s">
        <v>82</v>
      </c>
      <c r="D26" s="25" t="s">
        <v>17</v>
      </c>
      <c r="E26" s="26" t="s">
        <v>23</v>
      </c>
      <c r="F26" s="37">
        <v>8</v>
      </c>
      <c r="G26" s="61">
        <f t="shared" si="0"/>
        <v>8</v>
      </c>
      <c r="H26" s="13" t="str">
        <f>IF(G26&gt;=8.5,"A",IF(G26&gt;=7,"B",IF(G26&gt;=5.5,"C",IF(G26&gt;=4,"D",IF(AND(G26&lt;4,G26&gt;=0),"F",IF(AND(#REF!="",#REF!="",F26=""),"I",IF(OR(#REF!&lt;&gt;"",#REF!&lt;&gt;"",F26&lt;&gt;""),"X","R")))))))</f>
        <v>B</v>
      </c>
      <c r="I26" s="14">
        <f t="shared" si="1"/>
        <v>3</v>
      </c>
      <c r="J26" s="8" t="str">
        <f t="shared" si="2"/>
        <v>KHÁ</v>
      </c>
      <c r="K26" s="2" t="str">
        <f t="shared" si="3"/>
        <v>ĐẠT</v>
      </c>
    </row>
    <row r="27" spans="1:11" s="3" customFormat="1" ht="19.5" customHeight="1">
      <c r="A27" s="11">
        <v>18</v>
      </c>
      <c r="B27" s="20" t="s">
        <v>83</v>
      </c>
      <c r="C27" s="18" t="s">
        <v>84</v>
      </c>
      <c r="D27" s="19" t="s">
        <v>85</v>
      </c>
      <c r="E27" s="20" t="s">
        <v>86</v>
      </c>
      <c r="F27" s="37">
        <v>8.6</v>
      </c>
      <c r="G27" s="61">
        <f t="shared" si="0"/>
        <v>8.6</v>
      </c>
      <c r="H27" s="13" t="str">
        <f>IF(G27&gt;=8.5,"A",IF(G27&gt;=7,"B",IF(G27&gt;=5.5,"C",IF(G27&gt;=4,"D",IF(AND(G27&lt;4,G27&gt;=0),"F",IF(AND(#REF!="",#REF!="",F27=""),"I",IF(OR(#REF!&lt;&gt;"",#REF!&lt;&gt;"",F27&lt;&gt;""),"X","R")))))))</f>
        <v>A</v>
      </c>
      <c r="I27" s="14">
        <f t="shared" si="1"/>
        <v>4</v>
      </c>
      <c r="J27" s="8" t="str">
        <f t="shared" si="2"/>
        <v>GIỎI</v>
      </c>
      <c r="K27" s="2" t="str">
        <f t="shared" si="3"/>
        <v>ĐẠT</v>
      </c>
    </row>
    <row r="28" spans="1:11" s="3" customFormat="1" ht="19.5" customHeight="1">
      <c r="A28" s="11">
        <v>19</v>
      </c>
      <c r="B28" s="20" t="s">
        <v>87</v>
      </c>
      <c r="C28" s="18" t="s">
        <v>88</v>
      </c>
      <c r="D28" s="19" t="s">
        <v>89</v>
      </c>
      <c r="E28" s="20" t="s">
        <v>90</v>
      </c>
      <c r="F28" s="37">
        <v>8.2</v>
      </c>
      <c r="G28" s="61">
        <f t="shared" si="0"/>
        <v>8.2</v>
      </c>
      <c r="H28" s="13" t="str">
        <f>IF(G28&gt;=8.5,"A",IF(G28&gt;=7,"B",IF(G28&gt;=5.5,"C",IF(G28&gt;=4,"D",IF(AND(G28&lt;4,G28&gt;=0),"F",IF(AND(#REF!="",#REF!="",F28=""),"I",IF(OR(#REF!&lt;&gt;"",#REF!&lt;&gt;"",F28&lt;&gt;""),"X","R")))))))</f>
        <v>B</v>
      </c>
      <c r="I28" s="14">
        <f t="shared" si="1"/>
        <v>3</v>
      </c>
      <c r="J28" s="8" t="str">
        <f t="shared" si="2"/>
        <v>KHÁ</v>
      </c>
      <c r="K28" s="2" t="str">
        <f t="shared" si="3"/>
        <v>ĐẠT</v>
      </c>
    </row>
    <row r="29" spans="1:11" s="3" customFormat="1" ht="19.5" customHeight="1">
      <c r="A29" s="11">
        <v>20</v>
      </c>
      <c r="B29" s="20" t="s">
        <v>91</v>
      </c>
      <c r="C29" s="18" t="s">
        <v>53</v>
      </c>
      <c r="D29" s="19" t="s">
        <v>92</v>
      </c>
      <c r="E29" s="20" t="s">
        <v>93</v>
      </c>
      <c r="F29" s="37">
        <v>8.7</v>
      </c>
      <c r="G29" s="61">
        <f t="shared" si="0"/>
        <v>8.7</v>
      </c>
      <c r="H29" s="13" t="str">
        <f>IF(G29&gt;=8.5,"A",IF(G29&gt;=7,"B",IF(G29&gt;=5.5,"C",IF(G29&gt;=4,"D",IF(AND(G29&lt;4,G29&gt;=0),"F",IF(AND(#REF!="",#REF!="",F29=""),"I",IF(OR(#REF!&lt;&gt;"",#REF!&lt;&gt;"",F29&lt;&gt;""),"X","R")))))))</f>
        <v>A</v>
      </c>
      <c r="I29" s="14">
        <f t="shared" si="1"/>
        <v>4</v>
      </c>
      <c r="J29" s="8" t="str">
        <f t="shared" si="2"/>
        <v>GIỎI</v>
      </c>
      <c r="K29" s="2" t="str">
        <f t="shared" si="3"/>
        <v>ĐẠT</v>
      </c>
    </row>
    <row r="30" spans="1:11" ht="19.5" customHeight="1">
      <c r="A30" s="11">
        <v>21</v>
      </c>
      <c r="B30" s="20" t="s">
        <v>94</v>
      </c>
      <c r="C30" s="18" t="s">
        <v>95</v>
      </c>
      <c r="D30" s="19" t="s">
        <v>96</v>
      </c>
      <c r="E30" s="20" t="s">
        <v>97</v>
      </c>
      <c r="F30" s="37">
        <v>8.7</v>
      </c>
      <c r="G30" s="61">
        <f t="shared" si="0"/>
        <v>8.7</v>
      </c>
      <c r="H30" s="13" t="str">
        <f>IF(G30&gt;=8.5,"A",IF(G30&gt;=7,"B",IF(G30&gt;=5.5,"C",IF(G30&gt;=4,"D",IF(AND(G30&lt;4,G30&gt;=0),"F",IF(AND(#REF!="",#REF!="",F30=""),"I",IF(OR(#REF!&lt;&gt;"",#REF!&lt;&gt;"",F30&lt;&gt;""),"X","R")))))))</f>
        <v>A</v>
      </c>
      <c r="I30" s="14">
        <f t="shared" si="1"/>
        <v>4</v>
      </c>
      <c r="J30" s="8" t="str">
        <f t="shared" si="2"/>
        <v>GIỎI</v>
      </c>
      <c r="K30" s="2" t="str">
        <f t="shared" si="3"/>
        <v>ĐẠT</v>
      </c>
    </row>
    <row r="31" spans="1:11" ht="19.5" customHeight="1">
      <c r="A31" s="11">
        <v>22</v>
      </c>
      <c r="B31" s="42" t="s">
        <v>98</v>
      </c>
      <c r="C31" s="15" t="s">
        <v>99</v>
      </c>
      <c r="D31" s="16" t="s">
        <v>100</v>
      </c>
      <c r="E31" s="17" t="s">
        <v>101</v>
      </c>
      <c r="F31" s="37">
        <v>8.2</v>
      </c>
      <c r="G31" s="61">
        <f t="shared" si="0"/>
        <v>8.2</v>
      </c>
      <c r="H31" s="13" t="str">
        <f>IF(G31&gt;=8.5,"A",IF(G31&gt;=7,"B",IF(G31&gt;=5.5,"C",IF(G31&gt;=4,"D",IF(AND(G31&lt;4,G31&gt;=0),"F",IF(AND(#REF!="",#REF!="",F31=""),"I",IF(OR(#REF!&lt;&gt;"",#REF!&lt;&gt;"",F31&lt;&gt;""),"X","R")))))))</f>
        <v>B</v>
      </c>
      <c r="I31" s="14">
        <f t="shared" si="1"/>
        <v>3</v>
      </c>
      <c r="J31" s="8" t="str">
        <f t="shared" si="2"/>
        <v>KHÁ</v>
      </c>
      <c r="K31" s="2" t="str">
        <f t="shared" si="3"/>
        <v>ĐẠT</v>
      </c>
    </row>
    <row r="32" spans="1:11" ht="19.5" customHeight="1">
      <c r="A32" s="11">
        <v>23</v>
      </c>
      <c r="B32" s="20" t="s">
        <v>102</v>
      </c>
      <c r="C32" s="18" t="s">
        <v>103</v>
      </c>
      <c r="D32" s="19" t="s">
        <v>104</v>
      </c>
      <c r="E32" s="20" t="s">
        <v>105</v>
      </c>
      <c r="F32" s="37">
        <v>8.7</v>
      </c>
      <c r="G32" s="61">
        <f t="shared" si="0"/>
        <v>8.7</v>
      </c>
      <c r="H32" s="13" t="str">
        <f>IF(G32&gt;=8.5,"A",IF(G32&gt;=7,"B",IF(G32&gt;=5.5,"C",IF(G32&gt;=4,"D",IF(AND(G32&lt;4,G32&gt;=0),"F",IF(AND(#REF!="",#REF!="",F32=""),"I",IF(OR(#REF!&lt;&gt;"",#REF!&lt;&gt;"",F32&lt;&gt;""),"X","R")))))))</f>
        <v>A</v>
      </c>
      <c r="I32" s="14">
        <f t="shared" si="1"/>
        <v>4</v>
      </c>
      <c r="J32" s="8" t="str">
        <f t="shared" si="2"/>
        <v>GIỎI</v>
      </c>
      <c r="K32" s="2" t="str">
        <f t="shared" si="3"/>
        <v>ĐẠT</v>
      </c>
    </row>
    <row r="33" spans="1:11" ht="19.5" customHeight="1">
      <c r="A33" s="11">
        <v>24</v>
      </c>
      <c r="B33" s="29" t="s">
        <v>106</v>
      </c>
      <c r="C33" s="27" t="s">
        <v>107</v>
      </c>
      <c r="D33" s="28" t="s">
        <v>104</v>
      </c>
      <c r="E33" s="29" t="s">
        <v>108</v>
      </c>
      <c r="F33" s="38">
        <v>8.5</v>
      </c>
      <c r="G33" s="61">
        <f t="shared" si="0"/>
        <v>8.5</v>
      </c>
      <c r="H33" s="13" t="str">
        <f>IF(G33&gt;=8.5,"A",IF(G33&gt;=7,"B",IF(G33&gt;=5.5,"C",IF(G33&gt;=4,"D",IF(AND(G33&lt;4,G33&gt;=0),"F",IF(AND(#REF!="",#REF!="",F33=""),"I",IF(OR(#REF!&lt;&gt;"",#REF!&lt;&gt;"",F33&lt;&gt;""),"X","R")))))))</f>
        <v>A</v>
      </c>
      <c r="I33" s="14">
        <f t="shared" si="1"/>
        <v>4</v>
      </c>
      <c r="J33" s="8" t="str">
        <f t="shared" si="2"/>
        <v>GIỎI</v>
      </c>
      <c r="K33" s="2" t="str">
        <f t="shared" si="3"/>
        <v>ĐẠT</v>
      </c>
    </row>
    <row r="34" spans="1:11" ht="19.5" customHeight="1">
      <c r="A34" s="11">
        <v>25</v>
      </c>
      <c r="B34" s="32" t="s">
        <v>109</v>
      </c>
      <c r="C34" s="30" t="s">
        <v>110</v>
      </c>
      <c r="D34" s="31" t="s">
        <v>25</v>
      </c>
      <c r="E34" s="32" t="s">
        <v>111</v>
      </c>
      <c r="F34" s="37">
        <v>8.7</v>
      </c>
      <c r="G34" s="61">
        <f t="shared" si="0"/>
        <v>8.7</v>
      </c>
      <c r="H34" s="13" t="str">
        <f>IF(G34&gt;=8.5,"A",IF(G34&gt;=7,"B",IF(G34&gt;=5.5,"C",IF(G34&gt;=4,"D",IF(AND(G34&lt;4,G34&gt;=0),"F",IF(AND(#REF!="",#REF!="",F34=""),"I",IF(OR(#REF!&lt;&gt;"",#REF!&lt;&gt;"",F34&lt;&gt;""),"X","R")))))))</f>
        <v>A</v>
      </c>
      <c r="I34" s="14">
        <f t="shared" si="1"/>
        <v>4</v>
      </c>
      <c r="J34" s="8" t="str">
        <f t="shared" si="2"/>
        <v>GIỎI</v>
      </c>
      <c r="K34" s="2" t="str">
        <f t="shared" si="3"/>
        <v>ĐẠT</v>
      </c>
    </row>
    <row r="35" spans="1:11" ht="19.5" customHeight="1">
      <c r="A35" s="11">
        <v>26</v>
      </c>
      <c r="B35" s="20" t="s">
        <v>112</v>
      </c>
      <c r="C35" s="18" t="s">
        <v>113</v>
      </c>
      <c r="D35" s="19" t="s">
        <v>114</v>
      </c>
      <c r="E35" s="20" t="s">
        <v>115</v>
      </c>
      <c r="F35" s="37">
        <v>8.9</v>
      </c>
      <c r="G35" s="61">
        <f t="shared" si="0"/>
        <v>8.9</v>
      </c>
      <c r="H35" s="13" t="str">
        <f>IF(G35&gt;=8.5,"A",IF(G35&gt;=7,"B",IF(G35&gt;=5.5,"C",IF(G35&gt;=4,"D",IF(AND(G35&lt;4,G35&gt;=0),"F",IF(AND(#REF!="",#REF!="",F35=""),"I",IF(OR(#REF!&lt;&gt;"",#REF!&lt;&gt;"",F35&lt;&gt;""),"X","R")))))))</f>
        <v>A</v>
      </c>
      <c r="I35" s="14">
        <f t="shared" si="1"/>
        <v>4</v>
      </c>
      <c r="J35" s="8" t="str">
        <f t="shared" si="2"/>
        <v>GIỎI</v>
      </c>
      <c r="K35" s="2" t="str">
        <f t="shared" si="3"/>
        <v>ĐẠT</v>
      </c>
    </row>
    <row r="36" spans="1:11" ht="19.5" customHeight="1">
      <c r="A36" s="11">
        <v>27</v>
      </c>
      <c r="B36" s="35" t="s">
        <v>139</v>
      </c>
      <c r="C36" s="33" t="s">
        <v>116</v>
      </c>
      <c r="D36" s="34" t="s">
        <v>117</v>
      </c>
      <c r="E36" s="35" t="s">
        <v>118</v>
      </c>
      <c r="F36" s="37">
        <v>8.6</v>
      </c>
      <c r="G36" s="61">
        <f t="shared" si="0"/>
        <v>8.6</v>
      </c>
      <c r="H36" s="13" t="str">
        <f>IF(G36&gt;=8.5,"A",IF(G36&gt;=7,"B",IF(G36&gt;=5.5,"C",IF(G36&gt;=4,"D",IF(AND(G36&lt;4,G36&gt;=0),"F",IF(AND(#REF!="",#REF!="",F36=""),"I",IF(OR(#REF!&lt;&gt;"",#REF!&lt;&gt;"",F36&lt;&gt;""),"X","R")))))))</f>
        <v>A</v>
      </c>
      <c r="I36" s="14">
        <f t="shared" si="1"/>
        <v>4</v>
      </c>
      <c r="J36" s="8" t="str">
        <f t="shared" si="2"/>
        <v>GIỎI</v>
      </c>
      <c r="K36" s="2" t="str">
        <f t="shared" si="3"/>
        <v>ĐẠT</v>
      </c>
    </row>
    <row r="37" spans="1:11" ht="19.5" customHeight="1">
      <c r="A37" s="11">
        <v>28</v>
      </c>
      <c r="B37" s="20" t="s">
        <v>119</v>
      </c>
      <c r="C37" s="18" t="s">
        <v>120</v>
      </c>
      <c r="D37" s="19" t="s">
        <v>121</v>
      </c>
      <c r="E37" s="20" t="s">
        <v>30</v>
      </c>
      <c r="F37" s="37">
        <v>8.7</v>
      </c>
      <c r="G37" s="61">
        <f t="shared" si="0"/>
        <v>8.7</v>
      </c>
      <c r="H37" s="13" t="str">
        <f>IF(G37&gt;=8.5,"A",IF(G37&gt;=7,"B",IF(G37&gt;=5.5,"C",IF(G37&gt;=4,"D",IF(AND(G37&lt;4,G37&gt;=0),"F",IF(AND(#REF!="",#REF!="",F37=""),"I",IF(OR(#REF!&lt;&gt;"",#REF!&lt;&gt;"",F37&lt;&gt;""),"X","R")))))))</f>
        <v>A</v>
      </c>
      <c r="I37" s="14">
        <f t="shared" si="1"/>
        <v>4</v>
      </c>
      <c r="J37" s="8" t="str">
        <f t="shared" si="2"/>
        <v>GIỎI</v>
      </c>
      <c r="K37" s="2" t="str">
        <f t="shared" si="3"/>
        <v>ĐẠT</v>
      </c>
    </row>
    <row r="38" spans="1:11" ht="19.5" customHeight="1">
      <c r="A38" s="11">
        <v>29</v>
      </c>
      <c r="B38" s="20" t="s">
        <v>122</v>
      </c>
      <c r="C38" s="18" t="s">
        <v>123</v>
      </c>
      <c r="D38" s="19" t="s">
        <v>124</v>
      </c>
      <c r="E38" s="20" t="s">
        <v>125</v>
      </c>
      <c r="F38" s="37">
        <v>8.6</v>
      </c>
      <c r="G38" s="61">
        <f t="shared" si="0"/>
        <v>8.6</v>
      </c>
      <c r="H38" s="13" t="str">
        <f>IF(G38&gt;=8.5,"A",IF(G38&gt;=7,"B",IF(G38&gt;=5.5,"C",IF(G38&gt;=4,"D",IF(AND(G38&lt;4,G38&gt;=0),"F",IF(AND(#REF!="",#REF!="",F38=""),"I",IF(OR(#REF!&lt;&gt;"",#REF!&lt;&gt;"",F38&lt;&gt;""),"X","R")))))))</f>
        <v>A</v>
      </c>
      <c r="I38" s="14">
        <f t="shared" si="1"/>
        <v>4</v>
      </c>
      <c r="J38" s="8" t="str">
        <f t="shared" si="2"/>
        <v>GIỎI</v>
      </c>
      <c r="K38" s="2" t="str">
        <f t="shared" si="3"/>
        <v>ĐẠT</v>
      </c>
    </row>
    <row r="39" spans="1:11" ht="19.5" customHeight="1">
      <c r="A39" s="11">
        <v>30</v>
      </c>
      <c r="B39" s="20" t="s">
        <v>126</v>
      </c>
      <c r="C39" s="18" t="s">
        <v>127</v>
      </c>
      <c r="D39" s="19" t="s">
        <v>128</v>
      </c>
      <c r="E39" s="20" t="s">
        <v>129</v>
      </c>
      <c r="F39" s="37">
        <v>8.5</v>
      </c>
      <c r="G39" s="61">
        <f t="shared" si="0"/>
        <v>8.5</v>
      </c>
      <c r="H39" s="13" t="str">
        <f>IF(G39&gt;=8.5,"A",IF(G39&gt;=7,"B",IF(G39&gt;=5.5,"C",IF(G39&gt;=4,"D",IF(AND(G39&lt;4,G39&gt;=0),"F",IF(AND(#REF!="",#REF!="",F39=""),"I",IF(OR(#REF!&lt;&gt;"",#REF!&lt;&gt;"",F39&lt;&gt;""),"X","R")))))))</f>
        <v>A</v>
      </c>
      <c r="I39" s="14">
        <f t="shared" si="1"/>
        <v>4</v>
      </c>
      <c r="J39" s="8" t="str">
        <f t="shared" si="2"/>
        <v>GIỎI</v>
      </c>
      <c r="K39" s="2" t="str">
        <f t="shared" si="3"/>
        <v>ĐẠT</v>
      </c>
    </row>
    <row r="40" spans="1:11" ht="19.5" customHeight="1">
      <c r="A40" s="11">
        <v>31</v>
      </c>
      <c r="B40" s="20" t="s">
        <v>130</v>
      </c>
      <c r="C40" s="18" t="s">
        <v>131</v>
      </c>
      <c r="D40" s="19" t="s">
        <v>132</v>
      </c>
      <c r="E40" s="20" t="s">
        <v>133</v>
      </c>
      <c r="F40" s="37">
        <v>8.7</v>
      </c>
      <c r="G40" s="61">
        <f t="shared" si="0"/>
        <v>8.7</v>
      </c>
      <c r="H40" s="13" t="str">
        <f>IF(G40&gt;=8.5,"A",IF(G40&gt;=7,"B",IF(G40&gt;=5.5,"C",IF(G40&gt;=4,"D",IF(AND(G40&lt;4,G40&gt;=0),"F",IF(AND(#REF!="",#REF!="",F40=""),"I",IF(OR(#REF!&lt;&gt;"",#REF!&lt;&gt;"",F40&lt;&gt;""),"X","R")))))))</f>
        <v>A</v>
      </c>
      <c r="I40" s="14">
        <f t="shared" si="1"/>
        <v>4</v>
      </c>
      <c r="J40" s="8" t="str">
        <f t="shared" si="2"/>
        <v>GIỎI</v>
      </c>
      <c r="K40" s="2" t="str">
        <f t="shared" si="3"/>
        <v>ĐẠT</v>
      </c>
    </row>
    <row r="41" spans="2:5" ht="15.75">
      <c r="B41" s="141" t="s">
        <v>144</v>
      </c>
      <c r="C41" s="141"/>
      <c r="D41" s="141"/>
      <c r="E41" s="141"/>
    </row>
    <row r="42" spans="2:11" ht="15.75">
      <c r="B42" s="43" t="s">
        <v>136</v>
      </c>
      <c r="C42" s="9"/>
      <c r="D42" s="9"/>
      <c r="E42" s="39" t="s">
        <v>18</v>
      </c>
      <c r="F42" s="39"/>
      <c r="G42" s="124" t="s">
        <v>138</v>
      </c>
      <c r="H42" s="124"/>
      <c r="I42" s="124"/>
      <c r="J42" s="124" t="s">
        <v>19</v>
      </c>
      <c r="K42" s="124"/>
    </row>
    <row r="43" spans="2:11" ht="15.75">
      <c r="B43" s="39"/>
      <c r="C43" s="9"/>
      <c r="D43" s="9"/>
      <c r="E43" s="9"/>
      <c r="F43" s="9"/>
      <c r="G43" s="9"/>
      <c r="H43" s="10"/>
      <c r="I43" s="10"/>
      <c r="J43" s="9"/>
      <c r="K43" s="9"/>
    </row>
    <row r="44" spans="2:11" ht="15.75">
      <c r="B44" s="39"/>
      <c r="C44" s="9"/>
      <c r="D44" s="9"/>
      <c r="E44" s="9"/>
      <c r="F44" s="9"/>
      <c r="G44" s="9"/>
      <c r="H44" s="10"/>
      <c r="I44" s="10"/>
      <c r="J44" s="9"/>
      <c r="K44" s="9"/>
    </row>
    <row r="45" spans="2:11" ht="15.75">
      <c r="B45" s="39"/>
      <c r="C45" s="9"/>
      <c r="D45" s="9"/>
      <c r="E45" s="9"/>
      <c r="F45" s="9"/>
      <c r="G45" s="9"/>
      <c r="H45" s="10"/>
      <c r="I45" s="10"/>
      <c r="J45" s="9"/>
      <c r="K45" s="9"/>
    </row>
    <row r="46" spans="2:11" ht="15.75">
      <c r="B46" s="39"/>
      <c r="C46" s="9"/>
      <c r="D46" s="9"/>
      <c r="E46" s="9"/>
      <c r="F46" s="9"/>
      <c r="G46" s="9"/>
      <c r="H46" s="10"/>
      <c r="I46" s="10"/>
      <c r="J46" s="9"/>
      <c r="K46" s="9"/>
    </row>
    <row r="47" spans="2:11" ht="15.75">
      <c r="B47" s="133" t="s">
        <v>137</v>
      </c>
      <c r="C47" s="133"/>
      <c r="D47" s="43"/>
      <c r="E47" s="39" t="s">
        <v>145</v>
      </c>
      <c r="F47" s="52"/>
      <c r="G47" s="136" t="s">
        <v>146</v>
      </c>
      <c r="H47" s="136"/>
      <c r="I47" s="136"/>
      <c r="J47" s="124" t="s">
        <v>143</v>
      </c>
      <c r="K47" s="124"/>
    </row>
    <row r="48" spans="2:11" ht="15.75">
      <c r="B48" s="39"/>
      <c r="C48" s="9"/>
      <c r="D48" s="9"/>
      <c r="E48" s="9"/>
      <c r="F48" s="9"/>
      <c r="G48" s="9"/>
      <c r="H48" s="10"/>
      <c r="I48" s="10"/>
      <c r="J48" s="9"/>
      <c r="K48" s="9"/>
    </row>
    <row r="51" ht="15.75">
      <c r="J51" s="38"/>
    </row>
  </sheetData>
  <sheetProtection/>
  <mergeCells count="21">
    <mergeCell ref="A8:A9"/>
    <mergeCell ref="B8:B9"/>
    <mergeCell ref="C8:D9"/>
    <mergeCell ref="E5:J5"/>
    <mergeCell ref="E6:J6"/>
    <mergeCell ref="J8:K9"/>
    <mergeCell ref="A1:D1"/>
    <mergeCell ref="A2:D2"/>
    <mergeCell ref="E1:J1"/>
    <mergeCell ref="E2:J2"/>
    <mergeCell ref="E3:J3"/>
    <mergeCell ref="E4:J4"/>
    <mergeCell ref="G47:I47"/>
    <mergeCell ref="J42:K42"/>
    <mergeCell ref="E8:E9"/>
    <mergeCell ref="F8:F9"/>
    <mergeCell ref="G8:I8"/>
    <mergeCell ref="J47:K47"/>
    <mergeCell ref="B41:E41"/>
    <mergeCell ref="B47:C47"/>
    <mergeCell ref="G42:I42"/>
  </mergeCells>
  <printOptions/>
  <pageMargins left="0.17" right="0.16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8"/>
  <sheetViews>
    <sheetView zoomScalePageLayoutView="0" workbookViewId="0" topLeftCell="A9">
      <selection activeCell="Q28" sqref="Q28"/>
    </sheetView>
  </sheetViews>
  <sheetFormatPr defaultColWidth="9.140625" defaultRowHeight="12.75"/>
  <cols>
    <col min="1" max="1" width="4.8515625" style="1" customWidth="1"/>
    <col min="2" max="2" width="12.8515625" style="38" customWidth="1"/>
    <col min="3" max="3" width="15.28125" style="1" customWidth="1"/>
    <col min="4" max="4" width="7.28125" style="1" customWidth="1"/>
    <col min="5" max="5" width="12.00390625" style="1" customWidth="1"/>
    <col min="6" max="6" width="10.28125" style="38" customWidth="1"/>
    <col min="7" max="7" width="6.7109375" style="38" customWidth="1"/>
    <col min="8" max="8" width="5.8515625" style="38" customWidth="1"/>
    <col min="9" max="9" width="6.57421875" style="38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28125" style="1" customWidth="1"/>
    <col min="15" max="15" width="13.140625" style="1" customWidth="1"/>
    <col min="16" max="16384" width="9.140625" style="1" customWidth="1"/>
  </cols>
  <sheetData>
    <row r="1" spans="1:14" ht="15.75">
      <c r="A1" s="131" t="s">
        <v>1</v>
      </c>
      <c r="B1" s="131"/>
      <c r="C1" s="131"/>
      <c r="D1" s="131"/>
      <c r="E1" s="133" t="s">
        <v>7</v>
      </c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.5" customHeight="1">
      <c r="A2" s="132" t="s">
        <v>2</v>
      </c>
      <c r="B2" s="132"/>
      <c r="C2" s="132"/>
      <c r="D2" s="132"/>
      <c r="E2" s="133" t="s">
        <v>26</v>
      </c>
      <c r="F2" s="133"/>
      <c r="G2" s="133"/>
      <c r="H2" s="133"/>
      <c r="I2" s="133"/>
      <c r="J2" s="133"/>
      <c r="K2" s="133"/>
      <c r="L2" s="133"/>
      <c r="M2" s="133"/>
      <c r="N2" s="133"/>
    </row>
    <row r="3" spans="5:14" ht="20.25" customHeight="1">
      <c r="E3" s="134" t="s">
        <v>134</v>
      </c>
      <c r="F3" s="134"/>
      <c r="G3" s="134"/>
      <c r="H3" s="134"/>
      <c r="I3" s="134"/>
      <c r="J3" s="134"/>
      <c r="K3" s="134"/>
      <c r="L3" s="134"/>
      <c r="M3" s="134"/>
      <c r="N3" s="134"/>
    </row>
    <row r="4" spans="5:14" ht="18.75" customHeight="1">
      <c r="E4" s="133" t="s">
        <v>152</v>
      </c>
      <c r="F4" s="133"/>
      <c r="G4" s="133"/>
      <c r="H4" s="133"/>
      <c r="I4" s="133"/>
      <c r="J4" s="133"/>
      <c r="K4" s="133"/>
      <c r="L4" s="133"/>
      <c r="M4" s="133"/>
      <c r="N4" s="133"/>
    </row>
    <row r="5" spans="5:14" ht="18.75" customHeight="1">
      <c r="E5" s="142" t="s">
        <v>169</v>
      </c>
      <c r="F5" s="142"/>
      <c r="G5" s="142"/>
      <c r="H5" s="142"/>
      <c r="I5" s="142"/>
      <c r="J5" s="142"/>
      <c r="K5" s="142"/>
      <c r="L5" s="142"/>
      <c r="M5" s="142"/>
      <c r="N5" s="142"/>
    </row>
    <row r="6" spans="5:14" ht="15.75" customHeight="1">
      <c r="E6" s="142" t="s">
        <v>168</v>
      </c>
      <c r="F6" s="142"/>
      <c r="G6" s="142"/>
      <c r="H6" s="142"/>
      <c r="I6" s="142"/>
      <c r="J6" s="142"/>
      <c r="K6" s="142"/>
      <c r="L6" s="142"/>
      <c r="M6" s="142"/>
      <c r="N6" s="142"/>
    </row>
    <row r="7" ht="10.5" customHeight="1"/>
    <row r="8" spans="1:15" s="5" customFormat="1" ht="42" customHeight="1">
      <c r="A8" s="135" t="s">
        <v>0</v>
      </c>
      <c r="B8" s="135" t="s">
        <v>3</v>
      </c>
      <c r="C8" s="135" t="s">
        <v>4</v>
      </c>
      <c r="D8" s="135"/>
      <c r="E8" s="137" t="s">
        <v>5</v>
      </c>
      <c r="F8" s="125" t="s">
        <v>11</v>
      </c>
      <c r="G8" s="138" t="s">
        <v>151</v>
      </c>
      <c r="H8" s="139"/>
      <c r="I8" s="140"/>
      <c r="J8" s="125" t="s">
        <v>150</v>
      </c>
      <c r="K8" s="138" t="s">
        <v>10</v>
      </c>
      <c r="L8" s="139"/>
      <c r="M8" s="140"/>
      <c r="N8" s="127" t="s">
        <v>14</v>
      </c>
      <c r="O8" s="128"/>
    </row>
    <row r="9" spans="1:15" s="5" customFormat="1" ht="38.25" customHeight="1">
      <c r="A9" s="135"/>
      <c r="B9" s="135"/>
      <c r="C9" s="135"/>
      <c r="D9" s="135"/>
      <c r="E9" s="135"/>
      <c r="F9" s="126"/>
      <c r="G9" s="36" t="s">
        <v>135</v>
      </c>
      <c r="H9" s="7" t="s">
        <v>8</v>
      </c>
      <c r="I9" s="4" t="s">
        <v>9</v>
      </c>
      <c r="J9" s="126"/>
      <c r="K9" s="4" t="s">
        <v>12</v>
      </c>
      <c r="L9" s="4" t="s">
        <v>6</v>
      </c>
      <c r="M9" s="4" t="s">
        <v>13</v>
      </c>
      <c r="N9" s="129"/>
      <c r="O9" s="130"/>
    </row>
    <row r="10" spans="1:15" s="68" customFormat="1" ht="19.5" customHeight="1">
      <c r="A10" s="11">
        <v>1</v>
      </c>
      <c r="B10" s="80" t="s">
        <v>27</v>
      </c>
      <c r="C10" s="81" t="s">
        <v>28</v>
      </c>
      <c r="D10" s="82" t="s">
        <v>20</v>
      </c>
      <c r="E10" s="17" t="s">
        <v>29</v>
      </c>
      <c r="F10" s="45">
        <v>10</v>
      </c>
      <c r="G10" s="45">
        <v>6</v>
      </c>
      <c r="H10" s="37"/>
      <c r="I10" s="60">
        <f>G10</f>
        <v>6</v>
      </c>
      <c r="J10" s="37">
        <v>3</v>
      </c>
      <c r="K10" s="65">
        <f>ROUND((J10*6+I10*3+F10)/10,1)</f>
        <v>4.6</v>
      </c>
      <c r="L10" s="66" t="str">
        <f>IF(K10&gt;=8.5,"A",IF(K10&gt;=7,"B",IF(K10&gt;=5.5,"C",IF(K10&gt;=4,"D",IF(AND(K10&lt;4,K10&gt;=0),"F",IF(AND(F10="",I10="",J10=""),"I",IF(OR(F10&lt;&gt;"",I10&lt;&gt;"",J10&lt;&gt;""),"X","R")))))))</f>
        <v>D</v>
      </c>
      <c r="M10" s="67">
        <f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15" s="68" customFormat="1" ht="19.5" customHeight="1">
      <c r="A11" s="11">
        <v>2</v>
      </c>
      <c r="B11" s="83" t="s">
        <v>140</v>
      </c>
      <c r="C11" s="62" t="s">
        <v>141</v>
      </c>
      <c r="D11" s="63" t="s">
        <v>142</v>
      </c>
      <c r="E11" s="64" t="s">
        <v>30</v>
      </c>
      <c r="F11" s="45">
        <v>10</v>
      </c>
      <c r="G11" s="45">
        <v>7</v>
      </c>
      <c r="H11" s="37"/>
      <c r="I11" s="60">
        <f aca="true" t="shared" si="0" ref="I11:I40">G11</f>
        <v>7</v>
      </c>
      <c r="J11" s="37">
        <v>6</v>
      </c>
      <c r="K11" s="65">
        <f aca="true" t="shared" si="1" ref="K11:K40">ROUND((J11*6+I11*3+F11)/10,1)</f>
        <v>6.7</v>
      </c>
      <c r="L11" s="66" t="str">
        <f aca="true" t="shared" si="2" ref="L11:L40">IF(K11&gt;=8.5,"A",IF(K11&gt;=7,"B",IF(K11&gt;=5.5,"C",IF(K11&gt;=4,"D",IF(AND(K11&lt;4,K11&gt;=0),"F",IF(AND(F11="",I11="",J11=""),"I",IF(OR(F11&lt;&gt;"",I11&lt;&gt;"",J11&lt;&gt;""),"X","R")))))))</f>
        <v>C</v>
      </c>
      <c r="M11" s="67">
        <f aca="true" t="shared" si="3" ref="M11:M40">IF(L11="A",4,IF(L11="B",3,IF(L11="C",2,IF(L11="D",1,0))))</f>
        <v>2</v>
      </c>
      <c r="N11" s="8" t="str">
        <f aca="true" t="shared" si="4" ref="N11:N40">IF(L11="A","GIỎI",IF(L11="B","KHÁ",IF(L11="C","TB",IF(L11="D","TB YẾU","KÉM"))))</f>
        <v>TB</v>
      </c>
      <c r="O11" s="2" t="str">
        <f aca="true" t="shared" si="5" ref="O11:O40">IF(OR(K11&lt;4,J11&lt;=2),"KHÔNG ĐẠT","ĐẠT")</f>
        <v>ĐẠT</v>
      </c>
    </row>
    <row r="12" spans="1:15" s="68" customFormat="1" ht="19.5" customHeight="1">
      <c r="A12" s="11">
        <v>3</v>
      </c>
      <c r="B12" s="64" t="s">
        <v>31</v>
      </c>
      <c r="C12" s="62" t="s">
        <v>32</v>
      </c>
      <c r="D12" s="63" t="s">
        <v>33</v>
      </c>
      <c r="E12" s="64" t="s">
        <v>34</v>
      </c>
      <c r="F12" s="45">
        <v>10</v>
      </c>
      <c r="G12" s="41">
        <v>6</v>
      </c>
      <c r="H12" s="41"/>
      <c r="I12" s="60">
        <f t="shared" si="0"/>
        <v>6</v>
      </c>
      <c r="J12" s="37">
        <v>6</v>
      </c>
      <c r="K12" s="65">
        <f t="shared" si="1"/>
        <v>6.4</v>
      </c>
      <c r="L12" s="66" t="str">
        <f t="shared" si="2"/>
        <v>C</v>
      </c>
      <c r="M12" s="67">
        <f t="shared" si="3"/>
        <v>2</v>
      </c>
      <c r="N12" s="8" t="str">
        <f t="shared" si="4"/>
        <v>TB</v>
      </c>
      <c r="O12" s="2" t="str">
        <f t="shared" si="5"/>
        <v>ĐẠT</v>
      </c>
    </row>
    <row r="13" spans="1:34" s="88" customFormat="1" ht="19.5" customHeight="1">
      <c r="A13" s="11">
        <v>4</v>
      </c>
      <c r="B13" s="84" t="s">
        <v>35</v>
      </c>
      <c r="C13" s="85" t="s">
        <v>36</v>
      </c>
      <c r="D13" s="86" t="s">
        <v>21</v>
      </c>
      <c r="E13" s="56" t="s">
        <v>37</v>
      </c>
      <c r="F13" s="45">
        <v>10</v>
      </c>
      <c r="G13" s="45">
        <v>7</v>
      </c>
      <c r="H13" s="37"/>
      <c r="I13" s="60">
        <f t="shared" si="0"/>
        <v>7</v>
      </c>
      <c r="J13" s="47">
        <v>6</v>
      </c>
      <c r="K13" s="65">
        <f t="shared" si="1"/>
        <v>6.7</v>
      </c>
      <c r="L13" s="66" t="str">
        <f t="shared" si="2"/>
        <v>C</v>
      </c>
      <c r="M13" s="67">
        <f t="shared" si="3"/>
        <v>2</v>
      </c>
      <c r="N13" s="8" t="str">
        <f t="shared" si="4"/>
        <v>TB</v>
      </c>
      <c r="O13" s="2" t="str">
        <f t="shared" si="5"/>
        <v>ĐẠT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</row>
    <row r="14" spans="1:15" s="68" customFormat="1" ht="19.5" customHeight="1">
      <c r="A14" s="11">
        <v>5</v>
      </c>
      <c r="B14" s="64" t="s">
        <v>38</v>
      </c>
      <c r="C14" s="62" t="s">
        <v>39</v>
      </c>
      <c r="D14" s="63" t="s">
        <v>40</v>
      </c>
      <c r="E14" s="64" t="s">
        <v>41</v>
      </c>
      <c r="F14" s="45">
        <v>10</v>
      </c>
      <c r="G14" s="41">
        <v>7</v>
      </c>
      <c r="H14" s="41"/>
      <c r="I14" s="60">
        <f t="shared" si="0"/>
        <v>7</v>
      </c>
      <c r="J14" s="37">
        <v>6</v>
      </c>
      <c r="K14" s="65">
        <f t="shared" si="1"/>
        <v>6.7</v>
      </c>
      <c r="L14" s="66" t="str">
        <f t="shared" si="2"/>
        <v>C</v>
      </c>
      <c r="M14" s="67">
        <f t="shared" si="3"/>
        <v>2</v>
      </c>
      <c r="N14" s="8" t="str">
        <f t="shared" si="4"/>
        <v>TB</v>
      </c>
      <c r="O14" s="2" t="str">
        <f t="shared" si="5"/>
        <v>ĐẠT</v>
      </c>
    </row>
    <row r="15" spans="1:15" s="68" customFormat="1" ht="19.5" customHeight="1">
      <c r="A15" s="11">
        <v>6</v>
      </c>
      <c r="B15" s="64" t="s">
        <v>42</v>
      </c>
      <c r="C15" s="62" t="s">
        <v>43</v>
      </c>
      <c r="D15" s="63" t="s">
        <v>40</v>
      </c>
      <c r="E15" s="64" t="s">
        <v>44</v>
      </c>
      <c r="F15" s="45">
        <v>10</v>
      </c>
      <c r="G15" s="41">
        <v>8</v>
      </c>
      <c r="H15" s="41"/>
      <c r="I15" s="60">
        <f t="shared" si="0"/>
        <v>8</v>
      </c>
      <c r="J15" s="37">
        <v>6</v>
      </c>
      <c r="K15" s="65">
        <f t="shared" si="1"/>
        <v>7</v>
      </c>
      <c r="L15" s="66" t="str">
        <f t="shared" si="2"/>
        <v>B</v>
      </c>
      <c r="M15" s="67">
        <f t="shared" si="3"/>
        <v>3</v>
      </c>
      <c r="N15" s="8" t="str">
        <f t="shared" si="4"/>
        <v>KHÁ</v>
      </c>
      <c r="O15" s="2" t="str">
        <f t="shared" si="5"/>
        <v>ĐẠT</v>
      </c>
    </row>
    <row r="16" spans="1:15" s="68" customFormat="1" ht="19.5" customHeight="1">
      <c r="A16" s="11">
        <v>7</v>
      </c>
      <c r="B16" s="64" t="s">
        <v>45</v>
      </c>
      <c r="C16" s="62" t="s">
        <v>46</v>
      </c>
      <c r="D16" s="63" t="s">
        <v>47</v>
      </c>
      <c r="E16" s="64" t="s">
        <v>48</v>
      </c>
      <c r="F16" s="45">
        <v>10</v>
      </c>
      <c r="G16" s="41">
        <v>7</v>
      </c>
      <c r="H16" s="41"/>
      <c r="I16" s="60">
        <f t="shared" si="0"/>
        <v>7</v>
      </c>
      <c r="J16" s="37">
        <v>6</v>
      </c>
      <c r="K16" s="65">
        <f t="shared" si="1"/>
        <v>6.7</v>
      </c>
      <c r="L16" s="66" t="str">
        <f t="shared" si="2"/>
        <v>C</v>
      </c>
      <c r="M16" s="67">
        <f t="shared" si="3"/>
        <v>2</v>
      </c>
      <c r="N16" s="8" t="str">
        <f t="shared" si="4"/>
        <v>TB</v>
      </c>
      <c r="O16" s="2" t="str">
        <f t="shared" si="5"/>
        <v>ĐẠT</v>
      </c>
    </row>
    <row r="17" spans="1:15" s="68" customFormat="1" ht="19.5" customHeight="1">
      <c r="A17" s="11">
        <v>8</v>
      </c>
      <c r="B17" s="89" t="s">
        <v>49</v>
      </c>
      <c r="C17" s="90" t="s">
        <v>50</v>
      </c>
      <c r="D17" s="91" t="s">
        <v>51</v>
      </c>
      <c r="E17" s="89" t="s">
        <v>52</v>
      </c>
      <c r="F17" s="45">
        <v>0</v>
      </c>
      <c r="G17" s="49">
        <v>0</v>
      </c>
      <c r="H17" s="41"/>
      <c r="I17" s="60">
        <f t="shared" si="0"/>
        <v>0</v>
      </c>
      <c r="J17" s="37">
        <v>0</v>
      </c>
      <c r="K17" s="65">
        <f t="shared" si="1"/>
        <v>0</v>
      </c>
      <c r="L17" s="66" t="str">
        <f t="shared" si="2"/>
        <v>F</v>
      </c>
      <c r="M17" s="67">
        <f t="shared" si="3"/>
        <v>0</v>
      </c>
      <c r="N17" s="8" t="str">
        <f t="shared" si="4"/>
        <v>KÉM</v>
      </c>
      <c r="O17" s="2" t="str">
        <f t="shared" si="5"/>
        <v>KHÔNG ĐẠT</v>
      </c>
    </row>
    <row r="18" spans="1:15" s="68" customFormat="1" ht="19.5" customHeight="1">
      <c r="A18" s="11">
        <v>9</v>
      </c>
      <c r="B18" s="64" t="s">
        <v>54</v>
      </c>
      <c r="C18" s="62" t="s">
        <v>24</v>
      </c>
      <c r="D18" s="63" t="s">
        <v>55</v>
      </c>
      <c r="E18" s="64" t="s">
        <v>56</v>
      </c>
      <c r="F18" s="45">
        <v>10</v>
      </c>
      <c r="G18" s="41">
        <v>6</v>
      </c>
      <c r="H18" s="41"/>
      <c r="I18" s="60">
        <f t="shared" si="0"/>
        <v>6</v>
      </c>
      <c r="J18" s="37">
        <v>6</v>
      </c>
      <c r="K18" s="65">
        <f t="shared" si="1"/>
        <v>6.4</v>
      </c>
      <c r="L18" s="66" t="str">
        <f t="shared" si="2"/>
        <v>C</v>
      </c>
      <c r="M18" s="67">
        <f t="shared" si="3"/>
        <v>2</v>
      </c>
      <c r="N18" s="8" t="str">
        <f t="shared" si="4"/>
        <v>TB</v>
      </c>
      <c r="O18" s="2" t="str">
        <f t="shared" si="5"/>
        <v>ĐẠT</v>
      </c>
    </row>
    <row r="19" spans="1:15" s="68" customFormat="1" ht="19.5" customHeight="1">
      <c r="A19" s="11">
        <v>10</v>
      </c>
      <c r="B19" s="64" t="s">
        <v>57</v>
      </c>
      <c r="C19" s="62" t="s">
        <v>58</v>
      </c>
      <c r="D19" s="63" t="s">
        <v>59</v>
      </c>
      <c r="E19" s="64" t="s">
        <v>60</v>
      </c>
      <c r="F19" s="45">
        <v>10</v>
      </c>
      <c r="G19" s="41">
        <v>7</v>
      </c>
      <c r="H19" s="41"/>
      <c r="I19" s="60">
        <f t="shared" si="0"/>
        <v>7</v>
      </c>
      <c r="J19" s="37">
        <v>6</v>
      </c>
      <c r="K19" s="65">
        <f>ROUND((J19*6+I19*3+F19)/10,1)</f>
        <v>6.7</v>
      </c>
      <c r="L19" s="66" t="str">
        <f t="shared" si="2"/>
        <v>C</v>
      </c>
      <c r="M19" s="67">
        <f t="shared" si="3"/>
        <v>2</v>
      </c>
      <c r="N19" s="8" t="str">
        <f t="shared" si="4"/>
        <v>TB</v>
      </c>
      <c r="O19" s="2" t="str">
        <f t="shared" si="5"/>
        <v>ĐẠT</v>
      </c>
    </row>
    <row r="20" spans="1:15" s="68" customFormat="1" ht="19.5" customHeight="1">
      <c r="A20" s="11">
        <v>11</v>
      </c>
      <c r="B20" s="64" t="s">
        <v>61</v>
      </c>
      <c r="C20" s="62" t="s">
        <v>16</v>
      </c>
      <c r="D20" s="63" t="s">
        <v>15</v>
      </c>
      <c r="E20" s="64" t="s">
        <v>56</v>
      </c>
      <c r="F20" s="45">
        <v>10</v>
      </c>
      <c r="G20" s="41">
        <v>8</v>
      </c>
      <c r="H20" s="41"/>
      <c r="I20" s="60">
        <f t="shared" si="0"/>
        <v>8</v>
      </c>
      <c r="J20" s="37">
        <v>6</v>
      </c>
      <c r="K20" s="65">
        <f t="shared" si="1"/>
        <v>7</v>
      </c>
      <c r="L20" s="66" t="str">
        <f t="shared" si="2"/>
        <v>B</v>
      </c>
      <c r="M20" s="67">
        <f t="shared" si="3"/>
        <v>3</v>
      </c>
      <c r="N20" s="8" t="str">
        <f t="shared" si="4"/>
        <v>KHÁ</v>
      </c>
      <c r="O20" s="2" t="str">
        <f t="shared" si="5"/>
        <v>ĐẠT</v>
      </c>
    </row>
    <row r="21" spans="1:15" s="68" customFormat="1" ht="19.5" customHeight="1">
      <c r="A21" s="11">
        <v>12</v>
      </c>
      <c r="B21" s="64" t="s">
        <v>62</v>
      </c>
      <c r="C21" s="62" t="s">
        <v>63</v>
      </c>
      <c r="D21" s="63" t="s">
        <v>64</v>
      </c>
      <c r="E21" s="64" t="s">
        <v>65</v>
      </c>
      <c r="F21" s="45">
        <v>10</v>
      </c>
      <c r="G21" s="41">
        <v>6</v>
      </c>
      <c r="H21" s="41"/>
      <c r="I21" s="60">
        <f t="shared" si="0"/>
        <v>6</v>
      </c>
      <c r="J21" s="37">
        <v>6</v>
      </c>
      <c r="K21" s="65">
        <f>ROUND((J21*6+I21*3+F21)/10,1)</f>
        <v>6.4</v>
      </c>
      <c r="L21" s="66" t="str">
        <f t="shared" si="2"/>
        <v>C</v>
      </c>
      <c r="M21" s="67">
        <f t="shared" si="3"/>
        <v>2</v>
      </c>
      <c r="N21" s="8" t="str">
        <f t="shared" si="4"/>
        <v>TB</v>
      </c>
      <c r="O21" s="2" t="str">
        <f t="shared" si="5"/>
        <v>ĐẠT</v>
      </c>
    </row>
    <row r="22" spans="1:15" s="68" customFormat="1" ht="19.5" customHeight="1">
      <c r="A22" s="11">
        <v>13</v>
      </c>
      <c r="B22" s="64" t="s">
        <v>66</v>
      </c>
      <c r="C22" s="62" t="s">
        <v>67</v>
      </c>
      <c r="D22" s="63" t="s">
        <v>68</v>
      </c>
      <c r="E22" s="64" t="s">
        <v>69</v>
      </c>
      <c r="F22" s="45">
        <v>10</v>
      </c>
      <c r="G22" s="41">
        <v>10</v>
      </c>
      <c r="H22" s="41"/>
      <c r="I22" s="60">
        <f t="shared" si="0"/>
        <v>10</v>
      </c>
      <c r="J22" s="37">
        <v>6</v>
      </c>
      <c r="K22" s="65">
        <f t="shared" si="1"/>
        <v>7.6</v>
      </c>
      <c r="L22" s="66" t="str">
        <f t="shared" si="2"/>
        <v>B</v>
      </c>
      <c r="M22" s="67">
        <f t="shared" si="3"/>
        <v>3</v>
      </c>
      <c r="N22" s="8" t="str">
        <f t="shared" si="4"/>
        <v>KHÁ</v>
      </c>
      <c r="O22" s="2" t="str">
        <f t="shared" si="5"/>
        <v>ĐẠT</v>
      </c>
    </row>
    <row r="23" spans="1:15" s="68" customFormat="1" ht="19.5" customHeight="1">
      <c r="A23" s="11">
        <v>14</v>
      </c>
      <c r="B23" s="64" t="s">
        <v>70</v>
      </c>
      <c r="C23" s="62" t="s">
        <v>71</v>
      </c>
      <c r="D23" s="63" t="s">
        <v>72</v>
      </c>
      <c r="E23" s="64" t="s">
        <v>73</v>
      </c>
      <c r="F23" s="45">
        <v>10</v>
      </c>
      <c r="G23" s="41">
        <v>7</v>
      </c>
      <c r="H23" s="41"/>
      <c r="I23" s="60">
        <f t="shared" si="0"/>
        <v>7</v>
      </c>
      <c r="J23" s="37">
        <v>6</v>
      </c>
      <c r="K23" s="65">
        <f t="shared" si="1"/>
        <v>6.7</v>
      </c>
      <c r="L23" s="66" t="str">
        <f t="shared" si="2"/>
        <v>C</v>
      </c>
      <c r="M23" s="67">
        <f t="shared" si="3"/>
        <v>2</v>
      </c>
      <c r="N23" s="8" t="str">
        <f t="shared" si="4"/>
        <v>TB</v>
      </c>
      <c r="O23" s="2" t="str">
        <f t="shared" si="5"/>
        <v>ĐẠT</v>
      </c>
    </row>
    <row r="24" spans="1:15" s="68" customFormat="1" ht="19.5" customHeight="1">
      <c r="A24" s="11">
        <v>15</v>
      </c>
      <c r="B24" s="64" t="s">
        <v>74</v>
      </c>
      <c r="C24" s="62" t="s">
        <v>75</v>
      </c>
      <c r="D24" s="63" t="s">
        <v>76</v>
      </c>
      <c r="E24" s="64" t="s">
        <v>77</v>
      </c>
      <c r="F24" s="45">
        <v>10</v>
      </c>
      <c r="G24" s="41">
        <v>10</v>
      </c>
      <c r="H24" s="41"/>
      <c r="I24" s="60">
        <f t="shared" si="0"/>
        <v>10</v>
      </c>
      <c r="J24" s="37">
        <v>6</v>
      </c>
      <c r="K24" s="65">
        <f t="shared" si="1"/>
        <v>7.6</v>
      </c>
      <c r="L24" s="66" t="str">
        <f t="shared" si="2"/>
        <v>B</v>
      </c>
      <c r="M24" s="67">
        <f t="shared" si="3"/>
        <v>3</v>
      </c>
      <c r="N24" s="8" t="str">
        <f t="shared" si="4"/>
        <v>KHÁ</v>
      </c>
      <c r="O24" s="2" t="str">
        <f t="shared" si="5"/>
        <v>ĐẠT</v>
      </c>
    </row>
    <row r="25" spans="1:15" s="68" customFormat="1" ht="19.5" customHeight="1">
      <c r="A25" s="11">
        <v>16</v>
      </c>
      <c r="B25" s="64" t="s">
        <v>78</v>
      </c>
      <c r="C25" s="62" t="s">
        <v>79</v>
      </c>
      <c r="D25" s="63" t="s">
        <v>80</v>
      </c>
      <c r="E25" s="64" t="s">
        <v>81</v>
      </c>
      <c r="F25" s="45">
        <v>10</v>
      </c>
      <c r="G25" s="47">
        <v>6</v>
      </c>
      <c r="H25" s="47"/>
      <c r="I25" s="60">
        <f t="shared" si="0"/>
        <v>6</v>
      </c>
      <c r="J25" s="37">
        <v>6</v>
      </c>
      <c r="K25" s="65">
        <f>ROUND((J25*6+I25*3+F25)/10,1)</f>
        <v>6.4</v>
      </c>
      <c r="L25" s="66" t="str">
        <f t="shared" si="2"/>
        <v>C</v>
      </c>
      <c r="M25" s="67">
        <f t="shared" si="3"/>
        <v>2</v>
      </c>
      <c r="N25" s="8" t="str">
        <f t="shared" si="4"/>
        <v>TB</v>
      </c>
      <c r="O25" s="2" t="str">
        <f t="shared" si="5"/>
        <v>ĐẠT</v>
      </c>
    </row>
    <row r="26" spans="1:15" s="68" customFormat="1" ht="19.5" customHeight="1">
      <c r="A26" s="11">
        <v>17</v>
      </c>
      <c r="B26" s="77" t="s">
        <v>22</v>
      </c>
      <c r="C26" s="78" t="s">
        <v>82</v>
      </c>
      <c r="D26" s="79" t="s">
        <v>17</v>
      </c>
      <c r="E26" s="77" t="s">
        <v>23</v>
      </c>
      <c r="F26" s="45">
        <v>10</v>
      </c>
      <c r="G26" s="41">
        <v>6</v>
      </c>
      <c r="H26" s="41"/>
      <c r="I26" s="60">
        <f t="shared" si="0"/>
        <v>6</v>
      </c>
      <c r="J26" s="37">
        <v>5</v>
      </c>
      <c r="K26" s="65">
        <f t="shared" si="1"/>
        <v>5.8</v>
      </c>
      <c r="L26" s="66" t="str">
        <f t="shared" si="2"/>
        <v>C</v>
      </c>
      <c r="M26" s="67">
        <f t="shared" si="3"/>
        <v>2</v>
      </c>
      <c r="N26" s="8" t="str">
        <f t="shared" si="4"/>
        <v>TB</v>
      </c>
      <c r="O26" s="2" t="str">
        <f t="shared" si="5"/>
        <v>ĐẠT</v>
      </c>
    </row>
    <row r="27" spans="1:15" s="68" customFormat="1" ht="19.5" customHeight="1">
      <c r="A27" s="11">
        <v>18</v>
      </c>
      <c r="B27" s="64" t="s">
        <v>83</v>
      </c>
      <c r="C27" s="62" t="s">
        <v>84</v>
      </c>
      <c r="D27" s="63" t="s">
        <v>85</v>
      </c>
      <c r="E27" s="64" t="s">
        <v>86</v>
      </c>
      <c r="F27" s="45">
        <v>10</v>
      </c>
      <c r="G27" s="41">
        <v>7</v>
      </c>
      <c r="H27" s="41"/>
      <c r="I27" s="60">
        <f t="shared" si="0"/>
        <v>7</v>
      </c>
      <c r="J27" s="37">
        <v>5</v>
      </c>
      <c r="K27" s="65">
        <f t="shared" si="1"/>
        <v>6.1</v>
      </c>
      <c r="L27" s="66" t="str">
        <f t="shared" si="2"/>
        <v>C</v>
      </c>
      <c r="M27" s="67">
        <f t="shared" si="3"/>
        <v>2</v>
      </c>
      <c r="N27" s="8" t="str">
        <f t="shared" si="4"/>
        <v>TB</v>
      </c>
      <c r="O27" s="2" t="str">
        <f t="shared" si="5"/>
        <v>ĐẠT</v>
      </c>
    </row>
    <row r="28" spans="1:15" s="68" customFormat="1" ht="19.5" customHeight="1">
      <c r="A28" s="11">
        <v>19</v>
      </c>
      <c r="B28" s="64" t="s">
        <v>87</v>
      </c>
      <c r="C28" s="62" t="s">
        <v>88</v>
      </c>
      <c r="D28" s="63" t="s">
        <v>89</v>
      </c>
      <c r="E28" s="64" t="s">
        <v>90</v>
      </c>
      <c r="F28" s="45">
        <v>10</v>
      </c>
      <c r="G28" s="41">
        <v>8</v>
      </c>
      <c r="H28" s="41"/>
      <c r="I28" s="60">
        <f t="shared" si="0"/>
        <v>8</v>
      </c>
      <c r="J28" s="37">
        <v>6</v>
      </c>
      <c r="K28" s="65">
        <f t="shared" si="1"/>
        <v>7</v>
      </c>
      <c r="L28" s="66" t="str">
        <f t="shared" si="2"/>
        <v>B</v>
      </c>
      <c r="M28" s="67">
        <f t="shared" si="3"/>
        <v>3</v>
      </c>
      <c r="N28" s="8" t="str">
        <f t="shared" si="4"/>
        <v>KHÁ</v>
      </c>
      <c r="O28" s="2" t="str">
        <f t="shared" si="5"/>
        <v>ĐẠT</v>
      </c>
    </row>
    <row r="29" spans="1:15" s="68" customFormat="1" ht="19.5" customHeight="1">
      <c r="A29" s="11">
        <v>20</v>
      </c>
      <c r="B29" s="64" t="s">
        <v>91</v>
      </c>
      <c r="C29" s="62" t="s">
        <v>53</v>
      </c>
      <c r="D29" s="63" t="s">
        <v>92</v>
      </c>
      <c r="E29" s="64" t="s">
        <v>93</v>
      </c>
      <c r="F29" s="45">
        <v>10</v>
      </c>
      <c r="G29" s="41">
        <v>7</v>
      </c>
      <c r="H29" s="41"/>
      <c r="I29" s="60">
        <f t="shared" si="0"/>
        <v>7</v>
      </c>
      <c r="J29" s="37">
        <v>5</v>
      </c>
      <c r="K29" s="65">
        <f t="shared" si="1"/>
        <v>6.1</v>
      </c>
      <c r="L29" s="66" t="str">
        <f t="shared" si="2"/>
        <v>C</v>
      </c>
      <c r="M29" s="67">
        <f t="shared" si="3"/>
        <v>2</v>
      </c>
      <c r="N29" s="8" t="str">
        <f t="shared" si="4"/>
        <v>TB</v>
      </c>
      <c r="O29" s="2" t="str">
        <f t="shared" si="5"/>
        <v>ĐẠT</v>
      </c>
    </row>
    <row r="30" spans="1:15" s="92" customFormat="1" ht="19.5" customHeight="1">
      <c r="A30" s="11">
        <v>21</v>
      </c>
      <c r="B30" s="64" t="s">
        <v>94</v>
      </c>
      <c r="C30" s="62" t="s">
        <v>95</v>
      </c>
      <c r="D30" s="63" t="s">
        <v>96</v>
      </c>
      <c r="E30" s="64" t="s">
        <v>97</v>
      </c>
      <c r="F30" s="45">
        <v>10</v>
      </c>
      <c r="G30" s="45">
        <v>6</v>
      </c>
      <c r="H30" s="37"/>
      <c r="I30" s="60">
        <f t="shared" si="0"/>
        <v>6</v>
      </c>
      <c r="J30" s="37">
        <v>6</v>
      </c>
      <c r="K30" s="65">
        <f>ROUND((J30*6+I30*3+F30)/10,1)</f>
        <v>6.4</v>
      </c>
      <c r="L30" s="66" t="str">
        <f t="shared" si="2"/>
        <v>C</v>
      </c>
      <c r="M30" s="67">
        <f t="shared" si="3"/>
        <v>2</v>
      </c>
      <c r="N30" s="8" t="str">
        <f t="shared" si="4"/>
        <v>TB</v>
      </c>
      <c r="O30" s="2" t="str">
        <f t="shared" si="5"/>
        <v>ĐẠT</v>
      </c>
    </row>
    <row r="31" spans="1:15" s="92" customFormat="1" ht="19.5" customHeight="1">
      <c r="A31" s="11">
        <v>22</v>
      </c>
      <c r="B31" s="80" t="s">
        <v>98</v>
      </c>
      <c r="C31" s="81" t="s">
        <v>99</v>
      </c>
      <c r="D31" s="82" t="s">
        <v>100</v>
      </c>
      <c r="E31" s="17" t="s">
        <v>101</v>
      </c>
      <c r="F31" s="45">
        <v>10</v>
      </c>
      <c r="G31" s="41">
        <v>7</v>
      </c>
      <c r="H31" s="41"/>
      <c r="I31" s="60">
        <f t="shared" si="0"/>
        <v>7</v>
      </c>
      <c r="J31" s="37">
        <v>6</v>
      </c>
      <c r="K31" s="65">
        <f t="shared" si="1"/>
        <v>6.7</v>
      </c>
      <c r="L31" s="66" t="str">
        <f t="shared" si="2"/>
        <v>C</v>
      </c>
      <c r="M31" s="67">
        <f t="shared" si="3"/>
        <v>2</v>
      </c>
      <c r="N31" s="8" t="str">
        <f t="shared" si="4"/>
        <v>TB</v>
      </c>
      <c r="O31" s="2" t="str">
        <f t="shared" si="5"/>
        <v>ĐẠT</v>
      </c>
    </row>
    <row r="32" spans="1:15" s="92" customFormat="1" ht="19.5" customHeight="1">
      <c r="A32" s="11">
        <v>23</v>
      </c>
      <c r="B32" s="64" t="s">
        <v>102</v>
      </c>
      <c r="C32" s="62" t="s">
        <v>103</v>
      </c>
      <c r="D32" s="63" t="s">
        <v>104</v>
      </c>
      <c r="E32" s="64" t="s">
        <v>105</v>
      </c>
      <c r="F32" s="45">
        <v>10</v>
      </c>
      <c r="G32" s="48">
        <v>7</v>
      </c>
      <c r="H32" s="48"/>
      <c r="I32" s="60">
        <f t="shared" si="0"/>
        <v>7</v>
      </c>
      <c r="J32" s="37">
        <v>6</v>
      </c>
      <c r="K32" s="65">
        <f t="shared" si="1"/>
        <v>6.7</v>
      </c>
      <c r="L32" s="66" t="str">
        <f t="shared" si="2"/>
        <v>C</v>
      </c>
      <c r="M32" s="67">
        <f t="shared" si="3"/>
        <v>2</v>
      </c>
      <c r="N32" s="8" t="str">
        <f t="shared" si="4"/>
        <v>TB</v>
      </c>
      <c r="O32" s="2" t="str">
        <f t="shared" si="5"/>
        <v>ĐẠT</v>
      </c>
    </row>
    <row r="33" spans="1:15" s="92" customFormat="1" ht="19.5" customHeight="1">
      <c r="A33" s="11">
        <v>24</v>
      </c>
      <c r="B33" s="93" t="s">
        <v>106</v>
      </c>
      <c r="C33" s="94" t="s">
        <v>107</v>
      </c>
      <c r="D33" s="95" t="s">
        <v>104</v>
      </c>
      <c r="E33" s="93" t="s">
        <v>108</v>
      </c>
      <c r="F33" s="45">
        <v>10</v>
      </c>
      <c r="G33" s="48">
        <v>7</v>
      </c>
      <c r="H33" s="41"/>
      <c r="I33" s="60">
        <f t="shared" si="0"/>
        <v>7</v>
      </c>
      <c r="J33" s="37">
        <v>6</v>
      </c>
      <c r="K33" s="65">
        <f t="shared" si="1"/>
        <v>6.7</v>
      </c>
      <c r="L33" s="66" t="str">
        <f t="shared" si="2"/>
        <v>C</v>
      </c>
      <c r="M33" s="67">
        <f t="shared" si="3"/>
        <v>2</v>
      </c>
      <c r="N33" s="8" t="str">
        <f t="shared" si="4"/>
        <v>TB</v>
      </c>
      <c r="O33" s="2" t="str">
        <f t="shared" si="5"/>
        <v>ĐẠT</v>
      </c>
    </row>
    <row r="34" spans="1:15" s="92" customFormat="1" ht="19.5" customHeight="1">
      <c r="A34" s="11">
        <v>25</v>
      </c>
      <c r="B34" s="74" t="s">
        <v>109</v>
      </c>
      <c r="C34" s="75" t="s">
        <v>110</v>
      </c>
      <c r="D34" s="76" t="s">
        <v>25</v>
      </c>
      <c r="E34" s="74" t="s">
        <v>111</v>
      </c>
      <c r="F34" s="45">
        <v>10</v>
      </c>
      <c r="G34" s="48">
        <v>7</v>
      </c>
      <c r="H34" s="41"/>
      <c r="I34" s="60">
        <f t="shared" si="0"/>
        <v>7</v>
      </c>
      <c r="J34" s="37">
        <v>6</v>
      </c>
      <c r="K34" s="65">
        <f t="shared" si="1"/>
        <v>6.7</v>
      </c>
      <c r="L34" s="66" t="str">
        <f t="shared" si="2"/>
        <v>C</v>
      </c>
      <c r="M34" s="67">
        <f t="shared" si="3"/>
        <v>2</v>
      </c>
      <c r="N34" s="8" t="str">
        <f t="shared" si="4"/>
        <v>TB</v>
      </c>
      <c r="O34" s="2" t="str">
        <f t="shared" si="5"/>
        <v>ĐẠT</v>
      </c>
    </row>
    <row r="35" spans="1:15" s="92" customFormat="1" ht="19.5" customHeight="1">
      <c r="A35" s="11">
        <v>26</v>
      </c>
      <c r="B35" s="64" t="s">
        <v>112</v>
      </c>
      <c r="C35" s="62" t="s">
        <v>113</v>
      </c>
      <c r="D35" s="63" t="s">
        <v>114</v>
      </c>
      <c r="E35" s="64" t="s">
        <v>115</v>
      </c>
      <c r="F35" s="45">
        <v>10</v>
      </c>
      <c r="G35" s="49">
        <v>6</v>
      </c>
      <c r="H35" s="49"/>
      <c r="I35" s="60">
        <f t="shared" si="0"/>
        <v>6</v>
      </c>
      <c r="J35" s="37">
        <v>6</v>
      </c>
      <c r="K35" s="65">
        <f t="shared" si="1"/>
        <v>6.4</v>
      </c>
      <c r="L35" s="66" t="str">
        <f t="shared" si="2"/>
        <v>C</v>
      </c>
      <c r="M35" s="67">
        <f t="shared" si="3"/>
        <v>2</v>
      </c>
      <c r="N35" s="8" t="str">
        <f t="shared" si="4"/>
        <v>TB</v>
      </c>
      <c r="O35" s="2" t="str">
        <f t="shared" si="5"/>
        <v>ĐẠT</v>
      </c>
    </row>
    <row r="36" spans="1:15" s="92" customFormat="1" ht="19.5" customHeight="1">
      <c r="A36" s="11">
        <v>27</v>
      </c>
      <c r="B36" s="96" t="s">
        <v>139</v>
      </c>
      <c r="C36" s="97" t="s">
        <v>116</v>
      </c>
      <c r="D36" s="98" t="s">
        <v>117</v>
      </c>
      <c r="E36" s="96" t="s">
        <v>118</v>
      </c>
      <c r="F36" s="45">
        <v>10</v>
      </c>
      <c r="G36" s="41">
        <v>7</v>
      </c>
      <c r="H36" s="41"/>
      <c r="I36" s="60">
        <f t="shared" si="0"/>
        <v>7</v>
      </c>
      <c r="J36" s="37">
        <v>6</v>
      </c>
      <c r="K36" s="65">
        <f>ROUND((J36*6+I36*3+F36)/10,1)</f>
        <v>6.7</v>
      </c>
      <c r="L36" s="66" t="str">
        <f t="shared" si="2"/>
        <v>C</v>
      </c>
      <c r="M36" s="67">
        <f t="shared" si="3"/>
        <v>2</v>
      </c>
      <c r="N36" s="8" t="str">
        <f t="shared" si="4"/>
        <v>TB</v>
      </c>
      <c r="O36" s="2" t="str">
        <f t="shared" si="5"/>
        <v>ĐẠT</v>
      </c>
    </row>
    <row r="37" spans="1:15" s="92" customFormat="1" ht="19.5" customHeight="1">
      <c r="A37" s="11">
        <v>28</v>
      </c>
      <c r="B37" s="64" t="s">
        <v>119</v>
      </c>
      <c r="C37" s="62" t="s">
        <v>120</v>
      </c>
      <c r="D37" s="63" t="s">
        <v>121</v>
      </c>
      <c r="E37" s="64" t="s">
        <v>30</v>
      </c>
      <c r="F37" s="45">
        <v>10</v>
      </c>
      <c r="G37" s="41">
        <v>6</v>
      </c>
      <c r="H37" s="41"/>
      <c r="I37" s="60">
        <f t="shared" si="0"/>
        <v>6</v>
      </c>
      <c r="J37" s="37">
        <v>6</v>
      </c>
      <c r="K37" s="65">
        <f t="shared" si="1"/>
        <v>6.4</v>
      </c>
      <c r="L37" s="66" t="str">
        <f t="shared" si="2"/>
        <v>C</v>
      </c>
      <c r="M37" s="67">
        <f t="shared" si="3"/>
        <v>2</v>
      </c>
      <c r="N37" s="8" t="str">
        <f t="shared" si="4"/>
        <v>TB</v>
      </c>
      <c r="O37" s="2" t="str">
        <f t="shared" si="5"/>
        <v>ĐẠT</v>
      </c>
    </row>
    <row r="38" spans="1:15" s="92" customFormat="1" ht="19.5" customHeight="1">
      <c r="A38" s="11">
        <v>29</v>
      </c>
      <c r="B38" s="64" t="s">
        <v>122</v>
      </c>
      <c r="C38" s="62" t="s">
        <v>123</v>
      </c>
      <c r="D38" s="63" t="s">
        <v>124</v>
      </c>
      <c r="E38" s="64" t="s">
        <v>125</v>
      </c>
      <c r="F38" s="45">
        <v>10</v>
      </c>
      <c r="G38" s="41">
        <v>7</v>
      </c>
      <c r="H38" s="41"/>
      <c r="I38" s="60">
        <f t="shared" si="0"/>
        <v>7</v>
      </c>
      <c r="J38" s="37">
        <v>6</v>
      </c>
      <c r="K38" s="65">
        <f t="shared" si="1"/>
        <v>6.7</v>
      </c>
      <c r="L38" s="66" t="str">
        <f t="shared" si="2"/>
        <v>C</v>
      </c>
      <c r="M38" s="67">
        <f t="shared" si="3"/>
        <v>2</v>
      </c>
      <c r="N38" s="8" t="str">
        <f t="shared" si="4"/>
        <v>TB</v>
      </c>
      <c r="O38" s="2" t="str">
        <f t="shared" si="5"/>
        <v>ĐẠT</v>
      </c>
    </row>
    <row r="39" spans="1:15" s="92" customFormat="1" ht="19.5" customHeight="1">
      <c r="A39" s="11">
        <v>30</v>
      </c>
      <c r="B39" s="64" t="s">
        <v>126</v>
      </c>
      <c r="C39" s="62" t="s">
        <v>127</v>
      </c>
      <c r="D39" s="63" t="s">
        <v>128</v>
      </c>
      <c r="E39" s="64" t="s">
        <v>129</v>
      </c>
      <c r="F39" s="45">
        <v>10</v>
      </c>
      <c r="G39" s="41">
        <v>10</v>
      </c>
      <c r="H39" s="41"/>
      <c r="I39" s="60">
        <f t="shared" si="0"/>
        <v>10</v>
      </c>
      <c r="J39" s="37">
        <v>6</v>
      </c>
      <c r="K39" s="65">
        <f t="shared" si="1"/>
        <v>7.6</v>
      </c>
      <c r="L39" s="66" t="str">
        <f t="shared" si="2"/>
        <v>B</v>
      </c>
      <c r="M39" s="67">
        <f t="shared" si="3"/>
        <v>3</v>
      </c>
      <c r="N39" s="8" t="str">
        <f t="shared" si="4"/>
        <v>KHÁ</v>
      </c>
      <c r="O39" s="2" t="str">
        <f t="shared" si="5"/>
        <v>ĐẠT</v>
      </c>
    </row>
    <row r="40" spans="1:15" s="92" customFormat="1" ht="19.5" customHeight="1">
      <c r="A40" s="11">
        <v>31</v>
      </c>
      <c r="B40" s="64" t="s">
        <v>130</v>
      </c>
      <c r="C40" s="62" t="s">
        <v>131</v>
      </c>
      <c r="D40" s="63" t="s">
        <v>132</v>
      </c>
      <c r="E40" s="64" t="s">
        <v>133</v>
      </c>
      <c r="F40" s="45">
        <v>10</v>
      </c>
      <c r="G40" s="37">
        <v>8</v>
      </c>
      <c r="H40" s="37"/>
      <c r="I40" s="60">
        <f t="shared" si="0"/>
        <v>8</v>
      </c>
      <c r="J40" s="37">
        <v>5</v>
      </c>
      <c r="K40" s="65">
        <f t="shared" si="1"/>
        <v>6.4</v>
      </c>
      <c r="L40" s="66" t="str">
        <f t="shared" si="2"/>
        <v>C</v>
      </c>
      <c r="M40" s="67">
        <f t="shared" si="3"/>
        <v>2</v>
      </c>
      <c r="N40" s="8" t="str">
        <f t="shared" si="4"/>
        <v>TB</v>
      </c>
      <c r="O40" s="2" t="str">
        <f t="shared" si="5"/>
        <v>ĐẠT</v>
      </c>
    </row>
    <row r="41" spans="2:5" ht="15.75">
      <c r="B41" s="141" t="s">
        <v>144</v>
      </c>
      <c r="C41" s="141"/>
      <c r="D41" s="141"/>
      <c r="E41" s="141"/>
    </row>
    <row r="42" spans="2:15" ht="15.75">
      <c r="B42" s="43" t="s">
        <v>136</v>
      </c>
      <c r="C42" s="9"/>
      <c r="D42" s="9"/>
      <c r="E42" s="133" t="s">
        <v>18</v>
      </c>
      <c r="F42" s="133"/>
      <c r="G42" s="39"/>
      <c r="H42" s="133" t="s">
        <v>19</v>
      </c>
      <c r="I42" s="133"/>
      <c r="J42" s="133"/>
      <c r="K42" s="9"/>
      <c r="L42" s="124" t="s">
        <v>138</v>
      </c>
      <c r="M42" s="124"/>
      <c r="N42" s="124"/>
      <c r="O42" s="124"/>
    </row>
    <row r="43" spans="2:15" ht="15.75">
      <c r="B43" s="39"/>
      <c r="C43" s="9"/>
      <c r="D43" s="9"/>
      <c r="E43" s="9"/>
      <c r="F43" s="39"/>
      <c r="G43" s="39"/>
      <c r="H43" s="39"/>
      <c r="I43" s="39"/>
      <c r="J43" s="9"/>
      <c r="K43" s="9"/>
      <c r="L43" s="10"/>
      <c r="M43" s="10"/>
      <c r="N43" s="9"/>
      <c r="O43" s="9"/>
    </row>
    <row r="44" spans="2:15" ht="15.75">
      <c r="B44" s="39"/>
      <c r="C44" s="9"/>
      <c r="D44" s="9"/>
      <c r="E44" s="9"/>
      <c r="F44" s="39"/>
      <c r="G44" s="39"/>
      <c r="H44" s="39"/>
      <c r="I44" s="39"/>
      <c r="J44" s="9"/>
      <c r="K44" s="9"/>
      <c r="L44" s="10"/>
      <c r="M44" s="10"/>
      <c r="N44" s="9"/>
      <c r="O44" s="9"/>
    </row>
    <row r="45" spans="2:15" ht="15.75">
      <c r="B45" s="39"/>
      <c r="C45" s="9"/>
      <c r="D45" s="9"/>
      <c r="E45" s="9"/>
      <c r="F45" s="39"/>
      <c r="G45" s="39"/>
      <c r="H45" s="39"/>
      <c r="I45" s="39"/>
      <c r="J45" s="9"/>
      <c r="K45" s="9"/>
      <c r="L45" s="10"/>
      <c r="M45" s="10"/>
      <c r="N45" s="9"/>
      <c r="O45" s="9"/>
    </row>
    <row r="46" spans="2:15" ht="15.75">
      <c r="B46" s="39"/>
      <c r="C46" s="9"/>
      <c r="D46" s="9"/>
      <c r="E46" s="9"/>
      <c r="F46" s="39"/>
      <c r="G46" s="39"/>
      <c r="H46" s="39"/>
      <c r="I46" s="39"/>
      <c r="J46" s="9"/>
      <c r="K46" s="9"/>
      <c r="L46" s="10"/>
      <c r="M46" s="10"/>
      <c r="N46" s="9"/>
      <c r="O46" s="9"/>
    </row>
    <row r="47" spans="2:15" ht="15.75">
      <c r="B47" s="133" t="s">
        <v>170</v>
      </c>
      <c r="C47" s="133"/>
      <c r="D47" s="43"/>
      <c r="E47" s="133" t="s">
        <v>145</v>
      </c>
      <c r="F47" s="133"/>
      <c r="G47" s="52"/>
      <c r="H47" s="143" t="s">
        <v>143</v>
      </c>
      <c r="I47" s="143"/>
      <c r="J47" s="143"/>
      <c r="K47" s="10"/>
      <c r="M47" s="58" t="s">
        <v>146</v>
      </c>
      <c r="N47" s="58"/>
      <c r="O47" s="58"/>
    </row>
    <row r="48" spans="2:15" ht="15.75">
      <c r="B48" s="39"/>
      <c r="C48" s="9"/>
      <c r="D48" s="9"/>
      <c r="E48" s="9"/>
      <c r="F48" s="39"/>
      <c r="G48" s="39"/>
      <c r="H48" s="39"/>
      <c r="I48" s="39"/>
      <c r="J48" s="9"/>
      <c r="K48" s="9"/>
      <c r="L48" s="10"/>
      <c r="M48" s="10"/>
      <c r="N48" s="9"/>
      <c r="O48" s="9"/>
    </row>
  </sheetData>
  <sheetProtection/>
  <mergeCells count="24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41:E41"/>
    <mergeCell ref="E42:F42"/>
    <mergeCell ref="H42:J42"/>
    <mergeCell ref="L42:O42"/>
    <mergeCell ref="B47:C47"/>
    <mergeCell ref="E47:F47"/>
    <mergeCell ref="H47:J47"/>
  </mergeCells>
  <printOptions/>
  <pageMargins left="0.26" right="0.3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4.8515625" style="1" customWidth="1"/>
    <col min="2" max="2" width="12.140625" style="38" customWidth="1"/>
    <col min="3" max="3" width="15.8515625" style="1" customWidth="1"/>
    <col min="4" max="4" width="7.28125" style="1" customWidth="1"/>
    <col min="5" max="5" width="11.57421875" style="1" customWidth="1"/>
    <col min="6" max="6" width="8.140625" style="1" customWidth="1"/>
    <col min="7" max="7" width="8.7109375" style="1" customWidth="1"/>
    <col min="8" max="8" width="6.00390625" style="6" customWidth="1"/>
    <col min="9" max="9" width="7.7109375" style="6" customWidth="1"/>
    <col min="10" max="10" width="7.28125" style="1" customWidth="1"/>
    <col min="11" max="11" width="12.7109375" style="1" customWidth="1"/>
    <col min="12" max="16384" width="9.140625" style="1" customWidth="1"/>
  </cols>
  <sheetData>
    <row r="1" spans="1:10" ht="15.75">
      <c r="A1" s="131" t="s">
        <v>1</v>
      </c>
      <c r="B1" s="131"/>
      <c r="C1" s="131"/>
      <c r="D1" s="131"/>
      <c r="E1" s="133" t="s">
        <v>7</v>
      </c>
      <c r="F1" s="133"/>
      <c r="G1" s="133"/>
      <c r="H1" s="133"/>
      <c r="I1" s="133"/>
      <c r="J1" s="133"/>
    </row>
    <row r="2" spans="1:10" ht="19.5" customHeight="1">
      <c r="A2" s="132" t="s">
        <v>2</v>
      </c>
      <c r="B2" s="132"/>
      <c r="C2" s="132"/>
      <c r="D2" s="132"/>
      <c r="E2" s="133" t="s">
        <v>26</v>
      </c>
      <c r="F2" s="133"/>
      <c r="G2" s="133"/>
      <c r="H2" s="133"/>
      <c r="I2" s="133"/>
      <c r="J2" s="133"/>
    </row>
    <row r="3" spans="5:10" ht="20.25" customHeight="1">
      <c r="E3" s="134" t="s">
        <v>134</v>
      </c>
      <c r="F3" s="134"/>
      <c r="G3" s="134"/>
      <c r="H3" s="134"/>
      <c r="I3" s="134"/>
      <c r="J3" s="134"/>
    </row>
    <row r="4" spans="5:10" ht="18.75" customHeight="1">
      <c r="E4" s="133" t="s">
        <v>152</v>
      </c>
      <c r="F4" s="133"/>
      <c r="G4" s="133"/>
      <c r="H4" s="133"/>
      <c r="I4" s="133"/>
      <c r="J4" s="133"/>
    </row>
    <row r="5" spans="5:10" ht="18.75" customHeight="1">
      <c r="E5" s="113" t="s">
        <v>171</v>
      </c>
      <c r="F5" s="113"/>
      <c r="G5" s="113"/>
      <c r="H5" s="113"/>
      <c r="I5" s="113"/>
      <c r="J5" s="113"/>
    </row>
    <row r="6" spans="5:10" ht="15.75" customHeight="1">
      <c r="E6" s="142" t="s">
        <v>172</v>
      </c>
      <c r="F6" s="142"/>
      <c r="G6" s="142"/>
      <c r="H6" s="142"/>
      <c r="I6" s="142"/>
      <c r="J6" s="142"/>
    </row>
    <row r="7" ht="10.5" customHeight="1"/>
    <row r="8" spans="1:11" s="5" customFormat="1" ht="42" customHeight="1">
      <c r="A8" s="135" t="s">
        <v>0</v>
      </c>
      <c r="B8" s="135" t="s">
        <v>3</v>
      </c>
      <c r="C8" s="135" t="s">
        <v>4</v>
      </c>
      <c r="D8" s="135"/>
      <c r="E8" s="137" t="s">
        <v>5</v>
      </c>
      <c r="F8" s="125" t="s">
        <v>173</v>
      </c>
      <c r="G8" s="138" t="s">
        <v>10</v>
      </c>
      <c r="H8" s="139"/>
      <c r="I8" s="140"/>
      <c r="J8" s="127" t="s">
        <v>14</v>
      </c>
      <c r="K8" s="128"/>
    </row>
    <row r="9" spans="1:11" s="5" customFormat="1" ht="38.25" customHeight="1">
      <c r="A9" s="135"/>
      <c r="B9" s="135"/>
      <c r="C9" s="135"/>
      <c r="D9" s="135"/>
      <c r="E9" s="135"/>
      <c r="F9" s="126"/>
      <c r="G9" s="4" t="s">
        <v>12</v>
      </c>
      <c r="H9" s="4" t="s">
        <v>6</v>
      </c>
      <c r="I9" s="4" t="s">
        <v>13</v>
      </c>
      <c r="J9" s="129"/>
      <c r="K9" s="130"/>
    </row>
    <row r="10" spans="1:11" s="68" customFormat="1" ht="19.5" customHeight="1">
      <c r="A10" s="11">
        <v>1</v>
      </c>
      <c r="B10" s="80" t="s">
        <v>27</v>
      </c>
      <c r="C10" s="81" t="s">
        <v>28</v>
      </c>
      <c r="D10" s="82" t="s">
        <v>20</v>
      </c>
      <c r="E10" s="17" t="s">
        <v>29</v>
      </c>
      <c r="F10" s="37">
        <v>9</v>
      </c>
      <c r="G10" s="122">
        <f>F10</f>
        <v>9</v>
      </c>
      <c r="H10" s="66" t="str">
        <f>IF(G10&gt;=8.5,"A",IF(G10&gt;=7,"B",IF(G10&gt;=5.5,"C",IF(G10&gt;=4,"D",IF(AND(G10&lt;4,G10&gt;=0),"F",IF(AND(#REF!="",#REF!="",F10=""),"I",IF(OR(#REF!&lt;&gt;"",#REF!&lt;&gt;"",F10&lt;&gt;""),"X","R")))))))</f>
        <v>A</v>
      </c>
      <c r="I10" s="67">
        <f>IF(H10="A",4,IF(H10="B",3,IF(H10="C",2,IF(H10="D",1,0))))</f>
        <v>4</v>
      </c>
      <c r="J10" s="8" t="str">
        <f>IF(H10="A","GIỎI",IF(H10="B","KHÁ",IF(H10="C","TB",IF(H10="D","TB YẾU","KÉM"))))</f>
        <v>GIỎI</v>
      </c>
      <c r="K10" s="2" t="str">
        <f>IF(OR(G10&lt;4,F10&lt;=2),"KHÔNG ĐẠT","ĐẠT")</f>
        <v>ĐẠT</v>
      </c>
    </row>
    <row r="11" spans="1:11" s="68" customFormat="1" ht="19.5" customHeight="1">
      <c r="A11" s="11">
        <v>2</v>
      </c>
      <c r="B11" s="123" t="s">
        <v>140</v>
      </c>
      <c r="C11" s="62" t="s">
        <v>141</v>
      </c>
      <c r="D11" s="63" t="s">
        <v>142</v>
      </c>
      <c r="E11" s="64" t="s">
        <v>30</v>
      </c>
      <c r="F11" s="37">
        <v>9</v>
      </c>
      <c r="G11" s="122">
        <f aca="true" t="shared" si="0" ref="G11:G40">F11</f>
        <v>9</v>
      </c>
      <c r="H11" s="66" t="str">
        <f>IF(G11&gt;=8.5,"A",IF(G11&gt;=7,"B",IF(G11&gt;=5.5,"C",IF(G11&gt;=4,"D",IF(AND(G11&lt;4,G11&gt;=0),"F",IF(AND(#REF!="",#REF!="",F11=""),"I",IF(OR(#REF!&lt;&gt;"",#REF!&lt;&gt;"",F11&lt;&gt;""),"X","R")))))))</f>
        <v>A</v>
      </c>
      <c r="I11" s="67">
        <f aca="true" t="shared" si="1" ref="I11:I40">IF(H11="A",4,IF(H11="B",3,IF(H11="C",2,IF(H11="D",1,0))))</f>
        <v>4</v>
      </c>
      <c r="J11" s="8" t="str">
        <f aca="true" t="shared" si="2" ref="J11:J40">IF(H11="A","GIỎI",IF(H11="B","KHÁ",IF(H11="C","TB",IF(H11="D","TB YẾU","KÉM"))))</f>
        <v>GIỎI</v>
      </c>
      <c r="K11" s="2" t="str">
        <f aca="true" t="shared" si="3" ref="K11:K40">IF(OR(G11&lt;4,F11&lt;=2),"KHÔNG ĐẠT","ĐẠT")</f>
        <v>ĐẠT</v>
      </c>
    </row>
    <row r="12" spans="1:11" s="68" customFormat="1" ht="19.5" customHeight="1">
      <c r="A12" s="11">
        <v>3</v>
      </c>
      <c r="B12" s="64" t="s">
        <v>31</v>
      </c>
      <c r="C12" s="62" t="s">
        <v>32</v>
      </c>
      <c r="D12" s="63" t="s">
        <v>33</v>
      </c>
      <c r="E12" s="64" t="s">
        <v>34</v>
      </c>
      <c r="F12" s="37">
        <v>9</v>
      </c>
      <c r="G12" s="122">
        <f t="shared" si="0"/>
        <v>9</v>
      </c>
      <c r="H12" s="66" t="str">
        <f>IF(G12&gt;=8.5,"A",IF(G12&gt;=7,"B",IF(G12&gt;=5.5,"C",IF(G12&gt;=4,"D",IF(AND(G12&lt;4,G12&gt;=0),"F",IF(AND(#REF!="",#REF!="",F12=""),"I",IF(OR(#REF!&lt;&gt;"",#REF!&lt;&gt;"",F12&lt;&gt;""),"X","R")))))))</f>
        <v>A</v>
      </c>
      <c r="I12" s="67">
        <f t="shared" si="1"/>
        <v>4</v>
      </c>
      <c r="J12" s="8" t="str">
        <f t="shared" si="2"/>
        <v>GIỎI</v>
      </c>
      <c r="K12" s="2" t="str">
        <f t="shared" si="3"/>
        <v>ĐẠT</v>
      </c>
    </row>
    <row r="13" spans="1:30" s="88" customFormat="1" ht="19.5" customHeight="1">
      <c r="A13" s="11">
        <v>4</v>
      </c>
      <c r="B13" s="84" t="s">
        <v>35</v>
      </c>
      <c r="C13" s="85" t="s">
        <v>36</v>
      </c>
      <c r="D13" s="86" t="s">
        <v>21</v>
      </c>
      <c r="E13" s="56" t="s">
        <v>37</v>
      </c>
      <c r="F13" s="47">
        <v>10</v>
      </c>
      <c r="G13" s="122">
        <f t="shared" si="0"/>
        <v>10</v>
      </c>
      <c r="H13" s="66" t="str">
        <f>IF(G13&gt;=8.5,"A",IF(G13&gt;=7,"B",IF(G13&gt;=5.5,"C",IF(G13&gt;=4,"D",IF(AND(G13&lt;4,G13&gt;=0),"F",IF(AND(#REF!="",#REF!="",F13=""),"I",IF(OR(#REF!&lt;&gt;"",#REF!&lt;&gt;"",F13&lt;&gt;""),"X","R")))))))</f>
        <v>A</v>
      </c>
      <c r="I13" s="67">
        <f t="shared" si="1"/>
        <v>4</v>
      </c>
      <c r="J13" s="8" t="str">
        <f t="shared" si="2"/>
        <v>GIỎI</v>
      </c>
      <c r="K13" s="2" t="str">
        <f t="shared" si="3"/>
        <v>ĐẠT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1:11" s="68" customFormat="1" ht="19.5" customHeight="1">
      <c r="A14" s="11">
        <v>5</v>
      </c>
      <c r="B14" s="64" t="s">
        <v>38</v>
      </c>
      <c r="C14" s="62" t="s">
        <v>39</v>
      </c>
      <c r="D14" s="63" t="s">
        <v>40</v>
      </c>
      <c r="E14" s="64" t="s">
        <v>41</v>
      </c>
      <c r="F14" s="47">
        <v>10</v>
      </c>
      <c r="G14" s="122">
        <f t="shared" si="0"/>
        <v>10</v>
      </c>
      <c r="H14" s="66" t="str">
        <f>IF(G14&gt;=8.5,"A",IF(G14&gt;=7,"B",IF(G14&gt;=5.5,"C",IF(G14&gt;=4,"D",IF(AND(G14&lt;4,G14&gt;=0),"F",IF(AND(#REF!="",#REF!="",F14=""),"I",IF(OR(#REF!&lt;&gt;"",#REF!&lt;&gt;"",F14&lt;&gt;""),"X","R")))))))</f>
        <v>A</v>
      </c>
      <c r="I14" s="67">
        <f t="shared" si="1"/>
        <v>4</v>
      </c>
      <c r="J14" s="8" t="str">
        <f t="shared" si="2"/>
        <v>GIỎI</v>
      </c>
      <c r="K14" s="2" t="str">
        <f t="shared" si="3"/>
        <v>ĐẠT</v>
      </c>
    </row>
    <row r="15" spans="1:11" s="68" customFormat="1" ht="19.5" customHeight="1">
      <c r="A15" s="11">
        <v>6</v>
      </c>
      <c r="B15" s="64" t="s">
        <v>42</v>
      </c>
      <c r="C15" s="62" t="s">
        <v>43</v>
      </c>
      <c r="D15" s="63" t="s">
        <v>40</v>
      </c>
      <c r="E15" s="64" t="s">
        <v>44</v>
      </c>
      <c r="F15" s="47">
        <v>10</v>
      </c>
      <c r="G15" s="122">
        <f t="shared" si="0"/>
        <v>10</v>
      </c>
      <c r="H15" s="66" t="str">
        <f>IF(G15&gt;=8.5,"A",IF(G15&gt;=7,"B",IF(G15&gt;=5.5,"C",IF(G15&gt;=4,"D",IF(AND(G15&lt;4,G15&gt;=0),"F",IF(AND(#REF!="",#REF!="",F15=""),"I",IF(OR(#REF!&lt;&gt;"",#REF!&lt;&gt;"",F15&lt;&gt;""),"X","R")))))))</f>
        <v>A</v>
      </c>
      <c r="I15" s="67">
        <f t="shared" si="1"/>
        <v>4</v>
      </c>
      <c r="J15" s="8" t="str">
        <f t="shared" si="2"/>
        <v>GIỎI</v>
      </c>
      <c r="K15" s="2" t="str">
        <f t="shared" si="3"/>
        <v>ĐẠT</v>
      </c>
    </row>
    <row r="16" spans="1:11" s="68" customFormat="1" ht="19.5" customHeight="1">
      <c r="A16" s="11">
        <v>7</v>
      </c>
      <c r="B16" s="64" t="s">
        <v>45</v>
      </c>
      <c r="C16" s="62" t="s">
        <v>46</v>
      </c>
      <c r="D16" s="63" t="s">
        <v>47</v>
      </c>
      <c r="E16" s="64" t="s">
        <v>48</v>
      </c>
      <c r="F16" s="37">
        <v>9.5</v>
      </c>
      <c r="G16" s="122">
        <f t="shared" si="0"/>
        <v>9.5</v>
      </c>
      <c r="H16" s="66" t="str">
        <f>IF(G16&gt;=8.5,"A",IF(G16&gt;=7,"B",IF(G16&gt;=5.5,"C",IF(G16&gt;=4,"D",IF(AND(G16&lt;4,G16&gt;=0),"F",IF(AND(#REF!="",#REF!="",F16=""),"I",IF(OR(#REF!&lt;&gt;"",#REF!&lt;&gt;"",F16&lt;&gt;""),"X","R")))))))</f>
        <v>A</v>
      </c>
      <c r="I16" s="67">
        <f t="shared" si="1"/>
        <v>4</v>
      </c>
      <c r="J16" s="8" t="str">
        <f t="shared" si="2"/>
        <v>GIỎI</v>
      </c>
      <c r="K16" s="2" t="str">
        <f t="shared" si="3"/>
        <v>ĐẠT</v>
      </c>
    </row>
    <row r="17" spans="1:11" s="68" customFormat="1" ht="19.5" customHeight="1">
      <c r="A17" s="11">
        <v>8</v>
      </c>
      <c r="B17" s="89" t="s">
        <v>49</v>
      </c>
      <c r="C17" s="90" t="s">
        <v>50</v>
      </c>
      <c r="D17" s="91" t="s">
        <v>51</v>
      </c>
      <c r="E17" s="89" t="s">
        <v>52</v>
      </c>
      <c r="F17" s="37">
        <v>0</v>
      </c>
      <c r="G17" s="122">
        <f t="shared" si="0"/>
        <v>0</v>
      </c>
      <c r="H17" s="66" t="str">
        <f>IF(G17&gt;=8.5,"A",IF(G17&gt;=7,"B",IF(G17&gt;=5.5,"C",IF(G17&gt;=4,"D",IF(AND(G17&lt;4,G17&gt;=0),"F",IF(AND(#REF!="",#REF!="",F17=""),"I",IF(OR(#REF!&lt;&gt;"",#REF!&lt;&gt;"",F17&lt;&gt;""),"X","R")))))))</f>
        <v>F</v>
      </c>
      <c r="I17" s="67">
        <f t="shared" si="1"/>
        <v>0</v>
      </c>
      <c r="J17" s="8" t="str">
        <f t="shared" si="2"/>
        <v>KÉM</v>
      </c>
      <c r="K17" s="2" t="str">
        <f t="shared" si="3"/>
        <v>KHÔNG ĐẠT</v>
      </c>
    </row>
    <row r="18" spans="1:11" s="68" customFormat="1" ht="19.5" customHeight="1">
      <c r="A18" s="11">
        <v>9</v>
      </c>
      <c r="B18" s="64" t="s">
        <v>54</v>
      </c>
      <c r="C18" s="62" t="s">
        <v>24</v>
      </c>
      <c r="D18" s="63" t="s">
        <v>55</v>
      </c>
      <c r="E18" s="64" t="s">
        <v>56</v>
      </c>
      <c r="F18" s="37">
        <v>10</v>
      </c>
      <c r="G18" s="122">
        <f t="shared" si="0"/>
        <v>10</v>
      </c>
      <c r="H18" s="66" t="str">
        <f>IF(G18&gt;=8.5,"A",IF(G18&gt;=7,"B",IF(G18&gt;=5.5,"C",IF(G18&gt;=4,"D",IF(AND(G18&lt;4,G18&gt;=0),"F",IF(AND(#REF!="",#REF!="",F18=""),"I",IF(OR(#REF!&lt;&gt;"",#REF!&lt;&gt;"",F18&lt;&gt;""),"X","R")))))))</f>
        <v>A</v>
      </c>
      <c r="I18" s="67">
        <f t="shared" si="1"/>
        <v>4</v>
      </c>
      <c r="J18" s="8" t="str">
        <f t="shared" si="2"/>
        <v>GIỎI</v>
      </c>
      <c r="K18" s="2" t="str">
        <f t="shared" si="3"/>
        <v>ĐẠT</v>
      </c>
    </row>
    <row r="19" spans="1:11" s="68" customFormat="1" ht="19.5" customHeight="1">
      <c r="A19" s="11">
        <v>10</v>
      </c>
      <c r="B19" s="64" t="s">
        <v>57</v>
      </c>
      <c r="C19" s="62" t="s">
        <v>58</v>
      </c>
      <c r="D19" s="63" t="s">
        <v>59</v>
      </c>
      <c r="E19" s="64" t="s">
        <v>60</v>
      </c>
      <c r="F19" s="37">
        <v>9.5</v>
      </c>
      <c r="G19" s="122">
        <f t="shared" si="0"/>
        <v>9.5</v>
      </c>
      <c r="H19" s="66" t="str">
        <f>IF(G19&gt;=8.5,"A",IF(G19&gt;=7,"B",IF(G19&gt;=5.5,"C",IF(G19&gt;=4,"D",IF(AND(G19&lt;4,G19&gt;=0),"F",IF(AND(#REF!="",#REF!="",F19=""),"I",IF(OR(#REF!&lt;&gt;"",#REF!&lt;&gt;"",F19&lt;&gt;""),"X","R")))))))</f>
        <v>A</v>
      </c>
      <c r="I19" s="67">
        <f t="shared" si="1"/>
        <v>4</v>
      </c>
      <c r="J19" s="8" t="str">
        <f t="shared" si="2"/>
        <v>GIỎI</v>
      </c>
      <c r="K19" s="2" t="str">
        <f t="shared" si="3"/>
        <v>ĐẠT</v>
      </c>
    </row>
    <row r="20" spans="1:11" s="68" customFormat="1" ht="19.5" customHeight="1">
      <c r="A20" s="11">
        <v>11</v>
      </c>
      <c r="B20" s="64" t="s">
        <v>61</v>
      </c>
      <c r="C20" s="62" t="s">
        <v>16</v>
      </c>
      <c r="D20" s="63" t="s">
        <v>15</v>
      </c>
      <c r="E20" s="64" t="s">
        <v>56</v>
      </c>
      <c r="F20" s="37">
        <v>9.5</v>
      </c>
      <c r="G20" s="122">
        <f t="shared" si="0"/>
        <v>9.5</v>
      </c>
      <c r="H20" s="66" t="str">
        <f>IF(G20&gt;=8.5,"A",IF(G20&gt;=7,"B",IF(G20&gt;=5.5,"C",IF(G20&gt;=4,"D",IF(AND(G20&lt;4,G20&gt;=0),"F",IF(AND(#REF!="",#REF!="",F20=""),"I",IF(OR(#REF!&lt;&gt;"",#REF!&lt;&gt;"",F20&lt;&gt;""),"X","R")))))))</f>
        <v>A</v>
      </c>
      <c r="I20" s="67">
        <f t="shared" si="1"/>
        <v>4</v>
      </c>
      <c r="J20" s="8" t="str">
        <f t="shared" si="2"/>
        <v>GIỎI</v>
      </c>
      <c r="K20" s="2" t="str">
        <f t="shared" si="3"/>
        <v>ĐẠT</v>
      </c>
    </row>
    <row r="21" spans="1:11" s="68" customFormat="1" ht="19.5" customHeight="1">
      <c r="A21" s="11">
        <v>12</v>
      </c>
      <c r="B21" s="64" t="s">
        <v>62</v>
      </c>
      <c r="C21" s="62" t="s">
        <v>63</v>
      </c>
      <c r="D21" s="63" t="s">
        <v>64</v>
      </c>
      <c r="E21" s="64" t="s">
        <v>65</v>
      </c>
      <c r="F21" s="37">
        <v>9.5</v>
      </c>
      <c r="G21" s="122">
        <f t="shared" si="0"/>
        <v>9.5</v>
      </c>
      <c r="H21" s="66" t="str">
        <f>IF(G21&gt;=8.5,"A",IF(G21&gt;=7,"B",IF(G21&gt;=5.5,"C",IF(G21&gt;=4,"D",IF(AND(G21&lt;4,G21&gt;=0),"F",IF(AND(#REF!="",#REF!="",F21=""),"I",IF(OR(#REF!&lt;&gt;"",#REF!&lt;&gt;"",F21&lt;&gt;""),"X","R")))))))</f>
        <v>A</v>
      </c>
      <c r="I21" s="67">
        <f t="shared" si="1"/>
        <v>4</v>
      </c>
      <c r="J21" s="8" t="str">
        <f t="shared" si="2"/>
        <v>GIỎI</v>
      </c>
      <c r="K21" s="2" t="str">
        <f t="shared" si="3"/>
        <v>ĐẠT</v>
      </c>
    </row>
    <row r="22" spans="1:11" s="68" customFormat="1" ht="19.5" customHeight="1">
      <c r="A22" s="11">
        <v>13</v>
      </c>
      <c r="B22" s="64" t="s">
        <v>66</v>
      </c>
      <c r="C22" s="62" t="s">
        <v>67</v>
      </c>
      <c r="D22" s="63" t="s">
        <v>68</v>
      </c>
      <c r="E22" s="64" t="s">
        <v>69</v>
      </c>
      <c r="F22" s="37">
        <v>9.5</v>
      </c>
      <c r="G22" s="122">
        <f t="shared" si="0"/>
        <v>9.5</v>
      </c>
      <c r="H22" s="66" t="str">
        <f>IF(G22&gt;=8.5,"A",IF(G22&gt;=7,"B",IF(G22&gt;=5.5,"C",IF(G22&gt;=4,"D",IF(AND(G22&lt;4,G22&gt;=0),"F",IF(AND(#REF!="",#REF!="",F22=""),"I",IF(OR(#REF!&lt;&gt;"",#REF!&lt;&gt;"",F22&lt;&gt;""),"X","R")))))))</f>
        <v>A</v>
      </c>
      <c r="I22" s="67">
        <f t="shared" si="1"/>
        <v>4</v>
      </c>
      <c r="J22" s="8" t="str">
        <f t="shared" si="2"/>
        <v>GIỎI</v>
      </c>
      <c r="K22" s="2" t="str">
        <f t="shared" si="3"/>
        <v>ĐẠT</v>
      </c>
    </row>
    <row r="23" spans="1:11" s="68" customFormat="1" ht="19.5" customHeight="1">
      <c r="A23" s="11">
        <v>14</v>
      </c>
      <c r="B23" s="64" t="s">
        <v>70</v>
      </c>
      <c r="C23" s="62" t="s">
        <v>71</v>
      </c>
      <c r="D23" s="63" t="s">
        <v>72</v>
      </c>
      <c r="E23" s="64" t="s">
        <v>73</v>
      </c>
      <c r="F23" s="37">
        <v>10</v>
      </c>
      <c r="G23" s="122">
        <f t="shared" si="0"/>
        <v>10</v>
      </c>
      <c r="H23" s="66" t="str">
        <f>IF(G23&gt;=8.5,"A",IF(G23&gt;=7,"B",IF(G23&gt;=5.5,"C",IF(G23&gt;=4,"D",IF(AND(G23&lt;4,G23&gt;=0),"F",IF(AND(#REF!="",#REF!="",F23=""),"I",IF(OR(#REF!&lt;&gt;"",#REF!&lt;&gt;"",F23&lt;&gt;""),"X","R")))))))</f>
        <v>A</v>
      </c>
      <c r="I23" s="67">
        <f t="shared" si="1"/>
        <v>4</v>
      </c>
      <c r="J23" s="8" t="str">
        <f t="shared" si="2"/>
        <v>GIỎI</v>
      </c>
      <c r="K23" s="2" t="str">
        <f t="shared" si="3"/>
        <v>ĐẠT</v>
      </c>
    </row>
    <row r="24" spans="1:11" s="68" customFormat="1" ht="19.5" customHeight="1">
      <c r="A24" s="11">
        <v>15</v>
      </c>
      <c r="B24" s="64" t="s">
        <v>74</v>
      </c>
      <c r="C24" s="62" t="s">
        <v>75</v>
      </c>
      <c r="D24" s="63" t="s">
        <v>76</v>
      </c>
      <c r="E24" s="64" t="s">
        <v>77</v>
      </c>
      <c r="F24" s="37">
        <v>10</v>
      </c>
      <c r="G24" s="122">
        <f t="shared" si="0"/>
        <v>10</v>
      </c>
      <c r="H24" s="66" t="str">
        <f>IF(G24&gt;=8.5,"A",IF(G24&gt;=7,"B",IF(G24&gt;=5.5,"C",IF(G24&gt;=4,"D",IF(AND(G24&lt;4,G24&gt;=0),"F",IF(AND(#REF!="",#REF!="",F24=""),"I",IF(OR(#REF!&lt;&gt;"",#REF!&lt;&gt;"",F24&lt;&gt;""),"X","R")))))))</f>
        <v>A</v>
      </c>
      <c r="I24" s="67">
        <f t="shared" si="1"/>
        <v>4</v>
      </c>
      <c r="J24" s="8" t="str">
        <f t="shared" si="2"/>
        <v>GIỎI</v>
      </c>
      <c r="K24" s="2" t="str">
        <f t="shared" si="3"/>
        <v>ĐẠT</v>
      </c>
    </row>
    <row r="25" spans="1:11" s="68" customFormat="1" ht="19.5" customHeight="1">
      <c r="A25" s="11">
        <v>16</v>
      </c>
      <c r="B25" s="64" t="s">
        <v>78</v>
      </c>
      <c r="C25" s="62" t="s">
        <v>79</v>
      </c>
      <c r="D25" s="63" t="s">
        <v>80</v>
      </c>
      <c r="E25" s="64" t="s">
        <v>81</v>
      </c>
      <c r="F25" s="37">
        <v>9.5</v>
      </c>
      <c r="G25" s="122">
        <f t="shared" si="0"/>
        <v>9.5</v>
      </c>
      <c r="H25" s="66" t="str">
        <f>IF(G25&gt;=8.5,"A",IF(G25&gt;=7,"B",IF(G25&gt;=5.5,"C",IF(G25&gt;=4,"D",IF(AND(G25&lt;4,G25&gt;=0),"F",IF(AND(#REF!="",#REF!="",F25=""),"I",IF(OR(#REF!&lt;&gt;"",#REF!&lt;&gt;"",F25&lt;&gt;""),"X","R")))))))</f>
        <v>A</v>
      </c>
      <c r="I25" s="67">
        <f t="shared" si="1"/>
        <v>4</v>
      </c>
      <c r="J25" s="8" t="str">
        <f t="shared" si="2"/>
        <v>GIỎI</v>
      </c>
      <c r="K25" s="2" t="str">
        <f t="shared" si="3"/>
        <v>ĐẠT</v>
      </c>
    </row>
    <row r="26" spans="1:11" s="68" customFormat="1" ht="19.5" customHeight="1">
      <c r="A26" s="11">
        <v>17</v>
      </c>
      <c r="B26" s="77" t="s">
        <v>22</v>
      </c>
      <c r="C26" s="78" t="s">
        <v>82</v>
      </c>
      <c r="D26" s="79" t="s">
        <v>17</v>
      </c>
      <c r="E26" s="77" t="s">
        <v>23</v>
      </c>
      <c r="F26" s="37">
        <v>9</v>
      </c>
      <c r="G26" s="122">
        <f t="shared" si="0"/>
        <v>9</v>
      </c>
      <c r="H26" s="66" t="str">
        <f>IF(G26&gt;=8.5,"A",IF(G26&gt;=7,"B",IF(G26&gt;=5.5,"C",IF(G26&gt;=4,"D",IF(AND(G26&lt;4,G26&gt;=0),"F",IF(AND(#REF!="",#REF!="",F26=""),"I",IF(OR(#REF!&lt;&gt;"",#REF!&lt;&gt;"",F26&lt;&gt;""),"X","R")))))))</f>
        <v>A</v>
      </c>
      <c r="I26" s="67">
        <f t="shared" si="1"/>
        <v>4</v>
      </c>
      <c r="J26" s="8" t="str">
        <f t="shared" si="2"/>
        <v>GIỎI</v>
      </c>
      <c r="K26" s="2" t="str">
        <f t="shared" si="3"/>
        <v>ĐẠT</v>
      </c>
    </row>
    <row r="27" spans="1:11" s="68" customFormat="1" ht="19.5" customHeight="1">
      <c r="A27" s="11">
        <v>18</v>
      </c>
      <c r="B27" s="64" t="s">
        <v>83</v>
      </c>
      <c r="C27" s="62" t="s">
        <v>84</v>
      </c>
      <c r="D27" s="63" t="s">
        <v>85</v>
      </c>
      <c r="E27" s="64" t="s">
        <v>86</v>
      </c>
      <c r="F27" s="37">
        <v>9</v>
      </c>
      <c r="G27" s="122">
        <f t="shared" si="0"/>
        <v>9</v>
      </c>
      <c r="H27" s="66" t="str">
        <f>IF(G27&gt;=8.5,"A",IF(G27&gt;=7,"B",IF(G27&gt;=5.5,"C",IF(G27&gt;=4,"D",IF(AND(G27&lt;4,G27&gt;=0),"F",IF(AND(#REF!="",#REF!="",F27=""),"I",IF(OR(#REF!&lt;&gt;"",#REF!&lt;&gt;"",F27&lt;&gt;""),"X","R")))))))</f>
        <v>A</v>
      </c>
      <c r="I27" s="67">
        <f t="shared" si="1"/>
        <v>4</v>
      </c>
      <c r="J27" s="8" t="str">
        <f t="shared" si="2"/>
        <v>GIỎI</v>
      </c>
      <c r="K27" s="2" t="str">
        <f t="shared" si="3"/>
        <v>ĐẠT</v>
      </c>
    </row>
    <row r="28" spans="1:11" s="68" customFormat="1" ht="19.5" customHeight="1">
      <c r="A28" s="11">
        <v>19</v>
      </c>
      <c r="B28" s="64" t="s">
        <v>87</v>
      </c>
      <c r="C28" s="62" t="s">
        <v>88</v>
      </c>
      <c r="D28" s="63" t="s">
        <v>89</v>
      </c>
      <c r="E28" s="64" t="s">
        <v>90</v>
      </c>
      <c r="F28" s="37">
        <v>10</v>
      </c>
      <c r="G28" s="122">
        <f t="shared" si="0"/>
        <v>10</v>
      </c>
      <c r="H28" s="66" t="str">
        <f>IF(G28&gt;=8.5,"A",IF(G28&gt;=7,"B",IF(G28&gt;=5.5,"C",IF(G28&gt;=4,"D",IF(AND(G28&lt;4,G28&gt;=0),"F",IF(AND(#REF!="",#REF!="",F28=""),"I",IF(OR(#REF!&lt;&gt;"",#REF!&lt;&gt;"",F28&lt;&gt;""),"X","R")))))))</f>
        <v>A</v>
      </c>
      <c r="I28" s="67">
        <f t="shared" si="1"/>
        <v>4</v>
      </c>
      <c r="J28" s="8" t="str">
        <f t="shared" si="2"/>
        <v>GIỎI</v>
      </c>
      <c r="K28" s="2" t="str">
        <f t="shared" si="3"/>
        <v>ĐẠT</v>
      </c>
    </row>
    <row r="29" spans="1:11" s="68" customFormat="1" ht="19.5" customHeight="1">
      <c r="A29" s="11">
        <v>20</v>
      </c>
      <c r="B29" s="64" t="s">
        <v>91</v>
      </c>
      <c r="C29" s="62" t="s">
        <v>53</v>
      </c>
      <c r="D29" s="63" t="s">
        <v>92</v>
      </c>
      <c r="E29" s="64" t="s">
        <v>93</v>
      </c>
      <c r="F29" s="37">
        <v>9</v>
      </c>
      <c r="G29" s="122">
        <f t="shared" si="0"/>
        <v>9</v>
      </c>
      <c r="H29" s="66" t="str">
        <f>IF(G29&gt;=8.5,"A",IF(G29&gt;=7,"B",IF(G29&gt;=5.5,"C",IF(G29&gt;=4,"D",IF(AND(G29&lt;4,G29&gt;=0),"F",IF(AND(#REF!="",#REF!="",F29=""),"I",IF(OR(#REF!&lt;&gt;"",#REF!&lt;&gt;"",F29&lt;&gt;""),"X","R")))))))</f>
        <v>A</v>
      </c>
      <c r="I29" s="67">
        <f t="shared" si="1"/>
        <v>4</v>
      </c>
      <c r="J29" s="8" t="str">
        <f t="shared" si="2"/>
        <v>GIỎI</v>
      </c>
      <c r="K29" s="2" t="str">
        <f t="shared" si="3"/>
        <v>ĐẠT</v>
      </c>
    </row>
    <row r="30" spans="1:11" s="92" customFormat="1" ht="19.5" customHeight="1">
      <c r="A30" s="11">
        <v>21</v>
      </c>
      <c r="B30" s="64" t="s">
        <v>94</v>
      </c>
      <c r="C30" s="62" t="s">
        <v>95</v>
      </c>
      <c r="D30" s="63" t="s">
        <v>96</v>
      </c>
      <c r="E30" s="64" t="s">
        <v>97</v>
      </c>
      <c r="F30" s="37">
        <v>10</v>
      </c>
      <c r="G30" s="122">
        <f t="shared" si="0"/>
        <v>10</v>
      </c>
      <c r="H30" s="66" t="str">
        <f>IF(G30&gt;=8.5,"A",IF(G30&gt;=7,"B",IF(G30&gt;=5.5,"C",IF(G30&gt;=4,"D",IF(AND(G30&lt;4,G30&gt;=0),"F",IF(AND(#REF!="",#REF!="",F30=""),"I",IF(OR(#REF!&lt;&gt;"",#REF!&lt;&gt;"",F30&lt;&gt;""),"X","R")))))))</f>
        <v>A</v>
      </c>
      <c r="I30" s="67">
        <f t="shared" si="1"/>
        <v>4</v>
      </c>
      <c r="J30" s="8" t="str">
        <f t="shared" si="2"/>
        <v>GIỎI</v>
      </c>
      <c r="K30" s="2" t="str">
        <f t="shared" si="3"/>
        <v>ĐẠT</v>
      </c>
    </row>
    <row r="31" spans="1:11" s="92" customFormat="1" ht="19.5" customHeight="1">
      <c r="A31" s="11">
        <v>22</v>
      </c>
      <c r="B31" s="80" t="s">
        <v>98</v>
      </c>
      <c r="C31" s="81" t="s">
        <v>99</v>
      </c>
      <c r="D31" s="82" t="s">
        <v>100</v>
      </c>
      <c r="E31" s="17" t="s">
        <v>101</v>
      </c>
      <c r="F31" s="37">
        <v>10</v>
      </c>
      <c r="G31" s="122">
        <f t="shared" si="0"/>
        <v>10</v>
      </c>
      <c r="H31" s="66" t="str">
        <f>IF(G31&gt;=8.5,"A",IF(G31&gt;=7,"B",IF(G31&gt;=5.5,"C",IF(G31&gt;=4,"D",IF(AND(G31&lt;4,G31&gt;=0),"F",IF(AND(#REF!="",#REF!="",F31=""),"I",IF(OR(#REF!&lt;&gt;"",#REF!&lt;&gt;"",F31&lt;&gt;""),"X","R")))))))</f>
        <v>A</v>
      </c>
      <c r="I31" s="67">
        <f t="shared" si="1"/>
        <v>4</v>
      </c>
      <c r="J31" s="8" t="str">
        <f t="shared" si="2"/>
        <v>GIỎI</v>
      </c>
      <c r="K31" s="2" t="str">
        <f t="shared" si="3"/>
        <v>ĐẠT</v>
      </c>
    </row>
    <row r="32" spans="1:11" s="92" customFormat="1" ht="19.5" customHeight="1">
      <c r="A32" s="11">
        <v>23</v>
      </c>
      <c r="B32" s="64" t="s">
        <v>102</v>
      </c>
      <c r="C32" s="62" t="s">
        <v>103</v>
      </c>
      <c r="D32" s="63" t="s">
        <v>104</v>
      </c>
      <c r="E32" s="64" t="s">
        <v>105</v>
      </c>
      <c r="F32" s="37">
        <v>10</v>
      </c>
      <c r="G32" s="122">
        <f t="shared" si="0"/>
        <v>10</v>
      </c>
      <c r="H32" s="66" t="str">
        <f>IF(G32&gt;=8.5,"A",IF(G32&gt;=7,"B",IF(G32&gt;=5.5,"C",IF(G32&gt;=4,"D",IF(AND(G32&lt;4,G32&gt;=0),"F",IF(AND(#REF!="",#REF!="",F32=""),"I",IF(OR(#REF!&lt;&gt;"",#REF!&lt;&gt;"",F32&lt;&gt;""),"X","R")))))))</f>
        <v>A</v>
      </c>
      <c r="I32" s="67">
        <f t="shared" si="1"/>
        <v>4</v>
      </c>
      <c r="J32" s="8" t="str">
        <f t="shared" si="2"/>
        <v>GIỎI</v>
      </c>
      <c r="K32" s="2" t="str">
        <f t="shared" si="3"/>
        <v>ĐẠT</v>
      </c>
    </row>
    <row r="33" spans="1:11" s="92" customFormat="1" ht="19.5" customHeight="1">
      <c r="A33" s="11">
        <v>24</v>
      </c>
      <c r="B33" s="93" t="s">
        <v>106</v>
      </c>
      <c r="C33" s="94" t="s">
        <v>107</v>
      </c>
      <c r="D33" s="95" t="s">
        <v>104</v>
      </c>
      <c r="E33" s="93" t="s">
        <v>108</v>
      </c>
      <c r="F33" s="37">
        <v>10</v>
      </c>
      <c r="G33" s="122">
        <f t="shared" si="0"/>
        <v>10</v>
      </c>
      <c r="H33" s="66" t="str">
        <f>IF(G33&gt;=8.5,"A",IF(G33&gt;=7,"B",IF(G33&gt;=5.5,"C",IF(G33&gt;=4,"D",IF(AND(G33&lt;4,G33&gt;=0),"F",IF(AND(#REF!="",#REF!="",F33=""),"I",IF(OR(#REF!&lt;&gt;"",#REF!&lt;&gt;"",F33&lt;&gt;""),"X","R")))))))</f>
        <v>A</v>
      </c>
      <c r="I33" s="67">
        <f t="shared" si="1"/>
        <v>4</v>
      </c>
      <c r="J33" s="8" t="str">
        <f t="shared" si="2"/>
        <v>GIỎI</v>
      </c>
      <c r="K33" s="2" t="str">
        <f t="shared" si="3"/>
        <v>ĐẠT</v>
      </c>
    </row>
    <row r="34" spans="1:11" s="92" customFormat="1" ht="19.5" customHeight="1">
      <c r="A34" s="11">
        <v>25</v>
      </c>
      <c r="B34" s="74" t="s">
        <v>109</v>
      </c>
      <c r="C34" s="75" t="s">
        <v>110</v>
      </c>
      <c r="D34" s="76" t="s">
        <v>25</v>
      </c>
      <c r="E34" s="74" t="s">
        <v>111</v>
      </c>
      <c r="F34" s="37">
        <v>9</v>
      </c>
      <c r="G34" s="122">
        <f t="shared" si="0"/>
        <v>9</v>
      </c>
      <c r="H34" s="66" t="str">
        <f>IF(G34&gt;=8.5,"A",IF(G34&gt;=7,"B",IF(G34&gt;=5.5,"C",IF(G34&gt;=4,"D",IF(AND(G34&lt;4,G34&gt;=0),"F",IF(AND(#REF!="",#REF!="",F34=""),"I",IF(OR(#REF!&lt;&gt;"",#REF!&lt;&gt;"",F34&lt;&gt;""),"X","R")))))))</f>
        <v>A</v>
      </c>
      <c r="I34" s="67">
        <f t="shared" si="1"/>
        <v>4</v>
      </c>
      <c r="J34" s="8" t="str">
        <f t="shared" si="2"/>
        <v>GIỎI</v>
      </c>
      <c r="K34" s="2" t="str">
        <f t="shared" si="3"/>
        <v>ĐẠT</v>
      </c>
    </row>
    <row r="35" spans="1:11" s="92" customFormat="1" ht="19.5" customHeight="1">
      <c r="A35" s="11">
        <v>26</v>
      </c>
      <c r="B35" s="64" t="s">
        <v>112</v>
      </c>
      <c r="C35" s="62" t="s">
        <v>113</v>
      </c>
      <c r="D35" s="63" t="s">
        <v>114</v>
      </c>
      <c r="E35" s="64" t="s">
        <v>115</v>
      </c>
      <c r="F35" s="37">
        <v>9</v>
      </c>
      <c r="G35" s="122">
        <f t="shared" si="0"/>
        <v>9</v>
      </c>
      <c r="H35" s="66" t="str">
        <f>IF(G35&gt;=8.5,"A",IF(G35&gt;=7,"B",IF(G35&gt;=5.5,"C",IF(G35&gt;=4,"D",IF(AND(G35&lt;4,G35&gt;=0),"F",IF(AND(#REF!="",#REF!="",F35=""),"I",IF(OR(#REF!&lt;&gt;"",#REF!&lt;&gt;"",F35&lt;&gt;""),"X","R")))))))</f>
        <v>A</v>
      </c>
      <c r="I35" s="67">
        <f t="shared" si="1"/>
        <v>4</v>
      </c>
      <c r="J35" s="8" t="str">
        <f t="shared" si="2"/>
        <v>GIỎI</v>
      </c>
      <c r="K35" s="2" t="str">
        <f t="shared" si="3"/>
        <v>ĐẠT</v>
      </c>
    </row>
    <row r="36" spans="1:11" s="92" customFormat="1" ht="19.5" customHeight="1">
      <c r="A36" s="11">
        <v>27</v>
      </c>
      <c r="B36" s="96" t="s">
        <v>139</v>
      </c>
      <c r="C36" s="97" t="s">
        <v>116</v>
      </c>
      <c r="D36" s="98" t="s">
        <v>117</v>
      </c>
      <c r="E36" s="96" t="s">
        <v>118</v>
      </c>
      <c r="F36" s="37">
        <v>9.5</v>
      </c>
      <c r="G36" s="122">
        <f t="shared" si="0"/>
        <v>9.5</v>
      </c>
      <c r="H36" s="66" t="str">
        <f>IF(G36&gt;=8.5,"A",IF(G36&gt;=7,"B",IF(G36&gt;=5.5,"C",IF(G36&gt;=4,"D",IF(AND(G36&lt;4,G36&gt;=0),"F",IF(AND(#REF!="",#REF!="",F36=""),"I",IF(OR(#REF!&lt;&gt;"",#REF!&lt;&gt;"",F36&lt;&gt;""),"X","R")))))))</f>
        <v>A</v>
      </c>
      <c r="I36" s="67">
        <f t="shared" si="1"/>
        <v>4</v>
      </c>
      <c r="J36" s="8" t="str">
        <f t="shared" si="2"/>
        <v>GIỎI</v>
      </c>
      <c r="K36" s="2" t="str">
        <f t="shared" si="3"/>
        <v>ĐẠT</v>
      </c>
    </row>
    <row r="37" spans="1:11" s="92" customFormat="1" ht="19.5" customHeight="1">
      <c r="A37" s="11">
        <v>28</v>
      </c>
      <c r="B37" s="64" t="s">
        <v>119</v>
      </c>
      <c r="C37" s="62" t="s">
        <v>120</v>
      </c>
      <c r="D37" s="63" t="s">
        <v>121</v>
      </c>
      <c r="E37" s="64" t="s">
        <v>30</v>
      </c>
      <c r="F37" s="37">
        <v>9.5</v>
      </c>
      <c r="G37" s="122">
        <f t="shared" si="0"/>
        <v>9.5</v>
      </c>
      <c r="H37" s="66" t="str">
        <f>IF(G37&gt;=8.5,"A",IF(G37&gt;=7,"B",IF(G37&gt;=5.5,"C",IF(G37&gt;=4,"D",IF(AND(G37&lt;4,G37&gt;=0),"F",IF(AND(#REF!="",#REF!="",F37=""),"I",IF(OR(#REF!&lt;&gt;"",#REF!&lt;&gt;"",F37&lt;&gt;""),"X","R")))))))</f>
        <v>A</v>
      </c>
      <c r="I37" s="67">
        <f t="shared" si="1"/>
        <v>4</v>
      </c>
      <c r="J37" s="8" t="str">
        <f t="shared" si="2"/>
        <v>GIỎI</v>
      </c>
      <c r="K37" s="2" t="str">
        <f t="shared" si="3"/>
        <v>ĐẠT</v>
      </c>
    </row>
    <row r="38" spans="1:11" s="92" customFormat="1" ht="19.5" customHeight="1">
      <c r="A38" s="11">
        <v>29</v>
      </c>
      <c r="B38" s="64" t="s">
        <v>122</v>
      </c>
      <c r="C38" s="62" t="s">
        <v>123</v>
      </c>
      <c r="D38" s="63" t="s">
        <v>124</v>
      </c>
      <c r="E38" s="64" t="s">
        <v>125</v>
      </c>
      <c r="F38" s="37">
        <v>9.5</v>
      </c>
      <c r="G38" s="122">
        <f t="shared" si="0"/>
        <v>9.5</v>
      </c>
      <c r="H38" s="66" t="str">
        <f>IF(G38&gt;=8.5,"A",IF(G38&gt;=7,"B",IF(G38&gt;=5.5,"C",IF(G38&gt;=4,"D",IF(AND(G38&lt;4,G38&gt;=0),"F",IF(AND(#REF!="",#REF!="",F38=""),"I",IF(OR(#REF!&lt;&gt;"",#REF!&lt;&gt;"",F38&lt;&gt;""),"X","R")))))))</f>
        <v>A</v>
      </c>
      <c r="I38" s="67">
        <f t="shared" si="1"/>
        <v>4</v>
      </c>
      <c r="J38" s="8" t="str">
        <f t="shared" si="2"/>
        <v>GIỎI</v>
      </c>
      <c r="K38" s="2" t="str">
        <f t="shared" si="3"/>
        <v>ĐẠT</v>
      </c>
    </row>
    <row r="39" spans="1:11" s="92" customFormat="1" ht="19.5" customHeight="1">
      <c r="A39" s="11">
        <v>30</v>
      </c>
      <c r="B39" s="64" t="s">
        <v>126</v>
      </c>
      <c r="C39" s="62" t="s">
        <v>127</v>
      </c>
      <c r="D39" s="63" t="s">
        <v>128</v>
      </c>
      <c r="E39" s="64" t="s">
        <v>129</v>
      </c>
      <c r="F39" s="37">
        <v>10</v>
      </c>
      <c r="G39" s="122">
        <f t="shared" si="0"/>
        <v>10</v>
      </c>
      <c r="H39" s="66" t="str">
        <f>IF(G39&gt;=8.5,"A",IF(G39&gt;=7,"B",IF(G39&gt;=5.5,"C",IF(G39&gt;=4,"D",IF(AND(G39&lt;4,G39&gt;=0),"F",IF(AND(#REF!="",#REF!="",F39=""),"I",IF(OR(#REF!&lt;&gt;"",#REF!&lt;&gt;"",F39&lt;&gt;""),"X","R")))))))</f>
        <v>A</v>
      </c>
      <c r="I39" s="67">
        <f t="shared" si="1"/>
        <v>4</v>
      </c>
      <c r="J39" s="8" t="str">
        <f t="shared" si="2"/>
        <v>GIỎI</v>
      </c>
      <c r="K39" s="2" t="str">
        <f t="shared" si="3"/>
        <v>ĐẠT</v>
      </c>
    </row>
    <row r="40" spans="1:11" s="92" customFormat="1" ht="19.5" customHeight="1">
      <c r="A40" s="11">
        <v>31</v>
      </c>
      <c r="B40" s="64" t="s">
        <v>130</v>
      </c>
      <c r="C40" s="62" t="s">
        <v>131</v>
      </c>
      <c r="D40" s="63" t="s">
        <v>132</v>
      </c>
      <c r="E40" s="64" t="s">
        <v>133</v>
      </c>
      <c r="F40" s="37">
        <v>10</v>
      </c>
      <c r="G40" s="122">
        <f t="shared" si="0"/>
        <v>10</v>
      </c>
      <c r="H40" s="66" t="str">
        <f>IF(G40&gt;=8.5,"A",IF(G40&gt;=7,"B",IF(G40&gt;=5.5,"C",IF(G40&gt;=4,"D",IF(AND(G40&lt;4,G40&gt;=0),"F",IF(AND(#REF!="",#REF!="",F40=""),"I",IF(OR(#REF!&lt;&gt;"",#REF!&lt;&gt;"",F40&lt;&gt;""),"X","R")))))))</f>
        <v>A</v>
      </c>
      <c r="I40" s="67">
        <f t="shared" si="1"/>
        <v>4</v>
      </c>
      <c r="J40" s="8" t="str">
        <f t="shared" si="2"/>
        <v>GIỎI</v>
      </c>
      <c r="K40" s="2" t="str">
        <f t="shared" si="3"/>
        <v>ĐẠT</v>
      </c>
    </row>
    <row r="41" spans="2:5" ht="15.75">
      <c r="B41" s="141" t="s">
        <v>144</v>
      </c>
      <c r="C41" s="141"/>
      <c r="D41" s="141"/>
      <c r="E41" s="141"/>
    </row>
    <row r="42" spans="2:11" ht="15.75">
      <c r="B42" s="43" t="s">
        <v>136</v>
      </c>
      <c r="C42" s="9"/>
      <c r="D42" s="9"/>
      <c r="E42" s="39" t="s">
        <v>18</v>
      </c>
      <c r="F42" s="39"/>
      <c r="G42" s="133" t="s">
        <v>19</v>
      </c>
      <c r="H42" s="133"/>
      <c r="I42" s="133"/>
      <c r="J42" s="124" t="s">
        <v>138</v>
      </c>
      <c r="K42" s="124"/>
    </row>
    <row r="43" spans="2:11" ht="15.75">
      <c r="B43" s="39"/>
      <c r="C43" s="9"/>
      <c r="D43" s="9"/>
      <c r="E43" s="9"/>
      <c r="F43" s="9"/>
      <c r="G43" s="9"/>
      <c r="H43" s="10"/>
      <c r="I43" s="10"/>
      <c r="J43" s="9"/>
      <c r="K43" s="9"/>
    </row>
    <row r="44" spans="2:11" ht="15.75">
      <c r="B44" s="39"/>
      <c r="C44" s="9"/>
      <c r="D44" s="9"/>
      <c r="E44" s="9"/>
      <c r="F44" s="9"/>
      <c r="G44" s="9"/>
      <c r="H44" s="10"/>
      <c r="I44" s="10"/>
      <c r="J44" s="9"/>
      <c r="K44" s="9"/>
    </row>
    <row r="45" spans="2:11" ht="15.75">
      <c r="B45" s="39"/>
      <c r="C45" s="9"/>
      <c r="D45" s="9"/>
      <c r="E45" s="9"/>
      <c r="F45" s="9"/>
      <c r="G45" s="9"/>
      <c r="H45" s="10"/>
      <c r="I45" s="10"/>
      <c r="J45" s="9"/>
      <c r="K45" s="9"/>
    </row>
    <row r="46" spans="2:11" ht="15.75">
      <c r="B46" s="39"/>
      <c r="C46" s="9"/>
      <c r="D46" s="9"/>
      <c r="E46" s="9"/>
      <c r="F46" s="9"/>
      <c r="G46" s="9"/>
      <c r="H46" s="10"/>
      <c r="I46" s="10"/>
      <c r="J46" s="9"/>
      <c r="K46" s="9"/>
    </row>
    <row r="47" spans="2:12" ht="15.75">
      <c r="B47" s="133" t="s">
        <v>170</v>
      </c>
      <c r="C47" s="133"/>
      <c r="D47" s="43"/>
      <c r="E47" s="39" t="s">
        <v>145</v>
      </c>
      <c r="F47" s="52"/>
      <c r="G47" s="133" t="s">
        <v>143</v>
      </c>
      <c r="H47" s="133"/>
      <c r="I47" s="133"/>
      <c r="J47" s="124" t="s">
        <v>146</v>
      </c>
      <c r="K47" s="124"/>
      <c r="L47" s="124"/>
    </row>
    <row r="48" spans="2:11" ht="15.75">
      <c r="B48" s="39"/>
      <c r="C48" s="9"/>
      <c r="D48" s="9"/>
      <c r="E48" s="9"/>
      <c r="F48" s="9"/>
      <c r="G48" s="9"/>
      <c r="H48" s="10"/>
      <c r="I48" s="10"/>
      <c r="J48" s="9"/>
      <c r="K48" s="9"/>
    </row>
  </sheetData>
  <sheetProtection/>
  <mergeCells count="20">
    <mergeCell ref="J47:L47"/>
    <mergeCell ref="G47:I47"/>
    <mergeCell ref="J8:K9"/>
    <mergeCell ref="B41:E41"/>
    <mergeCell ref="B47:C47"/>
    <mergeCell ref="J42:K42"/>
    <mergeCell ref="G42:I42"/>
    <mergeCell ref="E6:J6"/>
    <mergeCell ref="A8:A9"/>
    <mergeCell ref="B8:B9"/>
    <mergeCell ref="C8:D9"/>
    <mergeCell ref="E8:E9"/>
    <mergeCell ref="F8:F9"/>
    <mergeCell ref="G8:I8"/>
    <mergeCell ref="A1:D1"/>
    <mergeCell ref="E1:J1"/>
    <mergeCell ref="A2:D2"/>
    <mergeCell ref="E2:J2"/>
    <mergeCell ref="E3:J3"/>
    <mergeCell ref="E4:J4"/>
  </mergeCells>
  <printOptions/>
  <pageMargins left="0.22" right="0.3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3">
      <selection activeCell="Q16" sqref="Q16"/>
    </sheetView>
  </sheetViews>
  <sheetFormatPr defaultColWidth="9.140625" defaultRowHeight="12.75"/>
  <cols>
    <col min="1" max="1" width="4.8515625" style="1" customWidth="1"/>
    <col min="2" max="2" width="12.8515625" style="38" customWidth="1"/>
    <col min="3" max="3" width="15.28125" style="1" customWidth="1"/>
    <col min="4" max="4" width="7.28125" style="1" customWidth="1"/>
    <col min="5" max="5" width="12.00390625" style="1" customWidth="1"/>
    <col min="6" max="6" width="10.28125" style="38" customWidth="1"/>
    <col min="7" max="7" width="6.7109375" style="38" customWidth="1"/>
    <col min="8" max="8" width="5.8515625" style="38" customWidth="1"/>
    <col min="9" max="9" width="6.57421875" style="38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28125" style="1" customWidth="1"/>
    <col min="15" max="15" width="13.140625" style="1" customWidth="1"/>
    <col min="16" max="16384" width="9.140625" style="1" customWidth="1"/>
  </cols>
  <sheetData>
    <row r="1" spans="1:14" ht="15.75">
      <c r="A1" s="131" t="s">
        <v>1</v>
      </c>
      <c r="B1" s="131"/>
      <c r="C1" s="131"/>
      <c r="D1" s="131"/>
      <c r="E1" s="133" t="s">
        <v>7</v>
      </c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.5" customHeight="1">
      <c r="A2" s="132" t="s">
        <v>2</v>
      </c>
      <c r="B2" s="132"/>
      <c r="C2" s="132"/>
      <c r="D2" s="132"/>
      <c r="E2" s="133" t="s">
        <v>26</v>
      </c>
      <c r="F2" s="133"/>
      <c r="G2" s="133"/>
      <c r="H2" s="133"/>
      <c r="I2" s="133"/>
      <c r="J2" s="133"/>
      <c r="K2" s="133"/>
      <c r="L2" s="133"/>
      <c r="M2" s="133"/>
      <c r="N2" s="133"/>
    </row>
    <row r="3" spans="5:14" ht="20.25" customHeight="1">
      <c r="E3" s="134" t="s">
        <v>134</v>
      </c>
      <c r="F3" s="134"/>
      <c r="G3" s="134"/>
      <c r="H3" s="134"/>
      <c r="I3" s="134"/>
      <c r="J3" s="134"/>
      <c r="K3" s="134"/>
      <c r="L3" s="134"/>
      <c r="M3" s="134"/>
      <c r="N3" s="134"/>
    </row>
    <row r="4" spans="5:14" ht="18.75" customHeight="1">
      <c r="E4" s="133" t="s">
        <v>152</v>
      </c>
      <c r="F4" s="133"/>
      <c r="G4" s="133"/>
      <c r="H4" s="133"/>
      <c r="I4" s="133"/>
      <c r="J4" s="133"/>
      <c r="K4" s="133"/>
      <c r="L4" s="133"/>
      <c r="M4" s="133"/>
      <c r="N4" s="133"/>
    </row>
    <row r="5" spans="5:14" ht="18.75" customHeight="1">
      <c r="E5" s="142" t="s">
        <v>174</v>
      </c>
      <c r="F5" s="142"/>
      <c r="G5" s="142"/>
      <c r="H5" s="142"/>
      <c r="I5" s="142"/>
      <c r="J5" s="142"/>
      <c r="K5" s="142"/>
      <c r="L5" s="142"/>
      <c r="M5" s="142"/>
      <c r="N5" s="142"/>
    </row>
    <row r="6" spans="5:14" ht="15.75" customHeight="1">
      <c r="E6" s="142" t="s">
        <v>168</v>
      </c>
      <c r="F6" s="142"/>
      <c r="G6" s="142"/>
      <c r="H6" s="142"/>
      <c r="I6" s="142"/>
      <c r="J6" s="142"/>
      <c r="K6" s="142"/>
      <c r="L6" s="142"/>
      <c r="M6" s="142"/>
      <c r="N6" s="142"/>
    </row>
    <row r="7" ht="10.5" customHeight="1"/>
    <row r="8" spans="1:15" s="5" customFormat="1" ht="42" customHeight="1">
      <c r="A8" s="135" t="s">
        <v>0</v>
      </c>
      <c r="B8" s="135" t="s">
        <v>3</v>
      </c>
      <c r="C8" s="135" t="s">
        <v>4</v>
      </c>
      <c r="D8" s="135"/>
      <c r="E8" s="137" t="s">
        <v>5</v>
      </c>
      <c r="F8" s="125" t="s">
        <v>11</v>
      </c>
      <c r="G8" s="138" t="s">
        <v>176</v>
      </c>
      <c r="H8" s="139"/>
      <c r="I8" s="140"/>
      <c r="J8" s="125" t="s">
        <v>177</v>
      </c>
      <c r="K8" s="138" t="s">
        <v>10</v>
      </c>
      <c r="L8" s="139"/>
      <c r="M8" s="140"/>
      <c r="N8" s="127" t="s">
        <v>14</v>
      </c>
      <c r="O8" s="128"/>
    </row>
    <row r="9" spans="1:15" s="5" customFormat="1" ht="38.25" customHeight="1">
      <c r="A9" s="135"/>
      <c r="B9" s="135"/>
      <c r="C9" s="135"/>
      <c r="D9" s="135"/>
      <c r="E9" s="135"/>
      <c r="F9" s="126"/>
      <c r="G9" s="36" t="s">
        <v>135</v>
      </c>
      <c r="H9" s="7" t="s">
        <v>8</v>
      </c>
      <c r="I9" s="4" t="s">
        <v>9</v>
      </c>
      <c r="J9" s="126"/>
      <c r="K9" s="4" t="s">
        <v>12</v>
      </c>
      <c r="L9" s="4" t="s">
        <v>6</v>
      </c>
      <c r="M9" s="4" t="s">
        <v>13</v>
      </c>
      <c r="N9" s="129"/>
      <c r="O9" s="130"/>
    </row>
    <row r="10" spans="1:15" s="68" customFormat="1" ht="19.5" customHeight="1">
      <c r="A10" s="11">
        <v>1</v>
      </c>
      <c r="B10" s="77" t="s">
        <v>22</v>
      </c>
      <c r="C10" s="78" t="s">
        <v>82</v>
      </c>
      <c r="D10" s="79" t="s">
        <v>17</v>
      </c>
      <c r="E10" s="77" t="s">
        <v>23</v>
      </c>
      <c r="F10" s="45">
        <v>10</v>
      </c>
      <c r="G10" s="41">
        <v>5</v>
      </c>
      <c r="H10" s="41">
        <v>6</v>
      </c>
      <c r="I10" s="60">
        <f>(H10+G10)/2</f>
        <v>5.5</v>
      </c>
      <c r="J10" s="37">
        <v>7</v>
      </c>
      <c r="K10" s="65">
        <f>ROUND((J10*7+I10*2+F10)/10,1)</f>
        <v>7</v>
      </c>
      <c r="L10" s="66" t="str">
        <f>IF(K10&gt;=8.5,"A",IF(K10&gt;=7,"B",IF(K10&gt;=5.5,"C",IF(K10&gt;=4,"D",IF(AND(K10&lt;4,K10&gt;=0),"F",IF(AND(F10="",I10="",J10=""),"I",IF(OR(F10&lt;&gt;"",I10&lt;&gt;"",J10&lt;&gt;""),"X","R")))))))</f>
        <v>B</v>
      </c>
      <c r="M10" s="67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5" ht="15.75">
      <c r="B11" s="141" t="s">
        <v>175</v>
      </c>
      <c r="C11" s="141"/>
      <c r="D11" s="141"/>
      <c r="E11" s="141"/>
    </row>
    <row r="12" spans="2:15" ht="15.75">
      <c r="B12" s="43" t="s">
        <v>136</v>
      </c>
      <c r="C12" s="9"/>
      <c r="D12" s="9"/>
      <c r="E12" s="133" t="s">
        <v>18</v>
      </c>
      <c r="F12" s="133"/>
      <c r="G12" s="39"/>
      <c r="H12" s="133" t="s">
        <v>19</v>
      </c>
      <c r="I12" s="133"/>
      <c r="J12" s="133"/>
      <c r="K12" s="9"/>
      <c r="L12" s="124" t="s">
        <v>138</v>
      </c>
      <c r="M12" s="124"/>
      <c r="N12" s="124"/>
      <c r="O12" s="124"/>
    </row>
    <row r="13" spans="2:15" ht="15.75">
      <c r="B13" s="39"/>
      <c r="C13" s="9"/>
      <c r="D13" s="9"/>
      <c r="E13" s="9"/>
      <c r="F13" s="39"/>
      <c r="G13" s="39"/>
      <c r="H13" s="39"/>
      <c r="I13" s="39"/>
      <c r="J13" s="9"/>
      <c r="K13" s="9"/>
      <c r="L13" s="10"/>
      <c r="M13" s="10"/>
      <c r="N13" s="9"/>
      <c r="O13" s="9"/>
    </row>
    <row r="14" spans="2:15" ht="15.75">
      <c r="B14" s="39"/>
      <c r="C14" s="9"/>
      <c r="D14" s="9"/>
      <c r="E14" s="9"/>
      <c r="F14" s="39"/>
      <c r="G14" s="39"/>
      <c r="H14" s="39"/>
      <c r="I14" s="39"/>
      <c r="J14" s="9"/>
      <c r="K14" s="9"/>
      <c r="L14" s="10"/>
      <c r="M14" s="10"/>
      <c r="N14" s="9"/>
      <c r="O14" s="9"/>
    </row>
    <row r="15" spans="2:15" ht="15.75">
      <c r="B15" s="39"/>
      <c r="C15" s="9"/>
      <c r="D15" s="9"/>
      <c r="E15" s="9"/>
      <c r="F15" s="39"/>
      <c r="G15" s="39"/>
      <c r="H15" s="39"/>
      <c r="I15" s="39"/>
      <c r="J15" s="9"/>
      <c r="K15" s="9"/>
      <c r="L15" s="10"/>
      <c r="M15" s="10"/>
      <c r="N15" s="9"/>
      <c r="O15" s="9"/>
    </row>
    <row r="16" spans="2:15" ht="15.75">
      <c r="B16" s="39"/>
      <c r="C16" s="9"/>
      <c r="D16" s="9"/>
      <c r="E16" s="9"/>
      <c r="F16" s="39"/>
      <c r="G16" s="39"/>
      <c r="H16" s="39"/>
      <c r="I16" s="39"/>
      <c r="J16" s="9"/>
      <c r="K16" s="9"/>
      <c r="L16" s="10"/>
      <c r="M16" s="10"/>
      <c r="N16" s="9"/>
      <c r="O16" s="9"/>
    </row>
    <row r="17" spans="2:15" ht="15.75">
      <c r="B17" s="133" t="s">
        <v>170</v>
      </c>
      <c r="C17" s="133"/>
      <c r="D17" s="43"/>
      <c r="E17" s="133" t="s">
        <v>145</v>
      </c>
      <c r="F17" s="133"/>
      <c r="G17" s="52"/>
      <c r="H17" s="143" t="s">
        <v>143</v>
      </c>
      <c r="I17" s="143"/>
      <c r="J17" s="143"/>
      <c r="K17" s="10"/>
      <c r="M17" s="58" t="s">
        <v>146</v>
      </c>
      <c r="N17" s="58"/>
      <c r="O17" s="58"/>
    </row>
    <row r="18" spans="2:15" ht="15.75">
      <c r="B18" s="39"/>
      <c r="C18" s="9"/>
      <c r="D18" s="9"/>
      <c r="E18" s="9"/>
      <c r="F18" s="39"/>
      <c r="G18" s="39"/>
      <c r="H18" s="39"/>
      <c r="I18" s="39"/>
      <c r="J18" s="9"/>
      <c r="K18" s="9"/>
      <c r="L18" s="10"/>
      <c r="M18" s="10"/>
      <c r="N18" s="9"/>
      <c r="O18" s="9"/>
    </row>
  </sheetData>
  <sheetProtection/>
  <mergeCells count="24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1:E11"/>
    <mergeCell ref="E12:F12"/>
    <mergeCell ref="H12:J12"/>
    <mergeCell ref="L12:O12"/>
    <mergeCell ref="B17:C17"/>
    <mergeCell ref="E17:F17"/>
    <mergeCell ref="H17:J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Windows User</cp:lastModifiedBy>
  <cp:lastPrinted>2018-06-20T16:01:55Z</cp:lastPrinted>
  <dcterms:created xsi:type="dcterms:W3CDTF">2009-09-21T02:41:34Z</dcterms:created>
  <dcterms:modified xsi:type="dcterms:W3CDTF">2018-06-22T17:24:22Z</dcterms:modified>
  <cp:category/>
  <cp:version/>
  <cp:contentType/>
  <cp:contentStatus/>
</cp:coreProperties>
</file>