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880" firstSheet="7" activeTab="8"/>
  </bookViews>
  <sheets>
    <sheet name="ToanA1HL" sheetId="1" r:id="rId1"/>
    <sheet name="KTXD" sheetId="2" r:id="rId2"/>
    <sheet name="CHCS" sheetId="3" r:id="rId3"/>
    <sheet name="Toan A2" sheetId="4" r:id="rId4"/>
    <sheet name="ĐCCT" sheetId="5" r:id="rId5"/>
    <sheet name="KT&amp;ĐA" sheetId="6" r:id="rId6"/>
    <sheet name="VLXD" sheetId="7" r:id="rId7"/>
    <sheet name="VKT" sheetId="8" r:id="rId8"/>
    <sheet name="HHHH" sheetId="9" r:id="rId9"/>
    <sheet name="SBVL1" sheetId="10" r:id="rId10"/>
    <sheet name="VLKT" sheetId="11" r:id="rId11"/>
    <sheet name="NM" sheetId="12" r:id="rId12"/>
    <sheet name="NL2" sheetId="13" r:id="rId13"/>
    <sheet name="Toan A1" sheetId="14" r:id="rId14"/>
    <sheet name="TL" sheetId="15" r:id="rId15"/>
    <sheet name="CHKC" sheetId="16" r:id="rId16"/>
    <sheet name="CHĐ" sheetId="17" r:id="rId17"/>
    <sheet name="KTN" sheetId="18" r:id="rId18"/>
    <sheet name="KCBTULT" sheetId="19" r:id="rId19"/>
    <sheet name="KCBTCT và ĐA" sheetId="20" r:id="rId20"/>
    <sheet name="ĐATN" sheetId="21" r:id="rId21"/>
    <sheet name="ĐLHCT" sheetId="22" r:id="rId22"/>
    <sheet name="HHHH L2" sheetId="23" r:id="rId23"/>
  </sheets>
  <definedNames/>
  <calcPr fullCalcOnLoad="1"/>
</workbook>
</file>

<file path=xl/sharedStrings.xml><?xml version="1.0" encoding="utf-8"?>
<sst xmlns="http://schemas.openxmlformats.org/spreadsheetml/2006/main" count="1127" uniqueCount="232">
  <si>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</si>
  <si>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</si>
  <si>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</si>
  <si>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</si>
  <si>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</si>
  <si>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</si>
  <si>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</si>
  <si>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</si>
  <si>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</si>
  <si>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</si>
  <si>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</si>
  <si>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</si>
  <si>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</si>
  <si>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</si>
  <si>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</si>
  <si>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</si>
  <si>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NIÊN KHÓA: 2013 - 2018</t>
  </si>
  <si>
    <t>Nhân</t>
  </si>
  <si>
    <t>Vũ</t>
  </si>
  <si>
    <t>Nguyễn Đình</t>
  </si>
  <si>
    <t>Nguyễn Văn</t>
  </si>
  <si>
    <t>Tân</t>
  </si>
  <si>
    <t>Người đọc điểm</t>
  </si>
  <si>
    <t>Người vào điểm</t>
  </si>
  <si>
    <t>13Q1021003</t>
  </si>
  <si>
    <t>Hoàng Xuân</t>
  </si>
  <si>
    <t>Diệu</t>
  </si>
  <si>
    <t>13Q1021009</t>
  </si>
  <si>
    <t>13Q1021060</t>
  </si>
  <si>
    <t>Rin</t>
  </si>
  <si>
    <t>13Q1021012</t>
  </si>
  <si>
    <t>Rôn</t>
  </si>
  <si>
    <t>13Q1021014</t>
  </si>
  <si>
    <t>Hoàng Nhật</t>
  </si>
  <si>
    <t>13Q1021076</t>
  </si>
  <si>
    <t>Hoàng Quốc</t>
  </si>
  <si>
    <t>Tỉnh</t>
  </si>
  <si>
    <t>13Q1021088</t>
  </si>
  <si>
    <t>LỚP: KỸ THUẬT CÔNG TRÌNH XÂY DỰNG K5</t>
  </si>
  <si>
    <t>ĐIỂM KIỂM TRA ĐỊNH KỲ (M2 - HS2)</t>
  </si>
  <si>
    <t>ĐIỂM THI KẾT THÚC HỌC PHẦN (M3 - HS 7)</t>
  </si>
  <si>
    <t>Xác nhận của Phòng ĐT - KHCN</t>
  </si>
  <si>
    <t>Người dò điểm</t>
  </si>
  <si>
    <t>Nguyễn Thị Thi</t>
  </si>
  <si>
    <t>Hà Thị Ngọc Diệu</t>
  </si>
  <si>
    <t>Nguyễn Ngọc Thuỷ Tiên</t>
  </si>
  <si>
    <t>Học kỳ II- Năm học: 2017 - 2018 (Học lại)</t>
  </si>
  <si>
    <t>HỌC PHẦN: Toán cao cấp A1           SỐ TÍN CHỈ: 3</t>
  </si>
  <si>
    <t>Giảng viên:  Hồ Xuân Thắng</t>
  </si>
  <si>
    <t>21/11/1995</t>
  </si>
  <si>
    <t>21/08/1992</t>
  </si>
  <si>
    <t>14/5/1995</t>
  </si>
  <si>
    <t>20/9/1994</t>
  </si>
  <si>
    <t xml:space="preserve">Trần Duy </t>
  </si>
  <si>
    <t>26/3/1989</t>
  </si>
  <si>
    <t>Vũ Trung Kiên</t>
  </si>
  <si>
    <t>Danh sách này gồm có 7 sinh viên./.</t>
  </si>
  <si>
    <t>Giảng viên:  Lê Tuấn Vũ</t>
  </si>
  <si>
    <t>13Q1021065</t>
  </si>
  <si>
    <t>Nguyễn Thanh</t>
  </si>
  <si>
    <t>Sơn</t>
  </si>
  <si>
    <t>ĐIỂM KIỂM TRA ĐỊNH KỲ (M2 - HS3)</t>
  </si>
  <si>
    <t>ĐIỂM THI KẾT THÚC HỌC PHẦN (M3 - HS 6)</t>
  </si>
  <si>
    <t>Giảng viên:  Lê Thị Hạnh</t>
  </si>
  <si>
    <t>13Q1021071</t>
  </si>
  <si>
    <t>Thái</t>
  </si>
  <si>
    <t>26.02.1994</t>
  </si>
  <si>
    <t>Danh sách này gồm có 3 sinh viên./.</t>
  </si>
  <si>
    <t>HỌC PHẦN: Toán cao cấp A2          SỐ TÍN CHỈ: 3</t>
  </si>
  <si>
    <t>Giảng viên:  Nguyễn Văn Kiếm</t>
  </si>
  <si>
    <t>Danh sách này gồm có 1 sinh viên./.</t>
  </si>
  <si>
    <t>Giảng viên:  Hoàng Thị Sinh Hương</t>
  </si>
  <si>
    <t>13Q1021038</t>
  </si>
  <si>
    <t>Phạm Thanh</t>
  </si>
  <si>
    <t>Long</t>
  </si>
  <si>
    <t>19.05.1994</t>
  </si>
  <si>
    <t>13Q1021049</t>
  </si>
  <si>
    <t>Lê Văn</t>
  </si>
  <si>
    <t>Nhơn</t>
  </si>
  <si>
    <t>07.06.1993</t>
  </si>
  <si>
    <t>13Q1021057</t>
  </si>
  <si>
    <t>Phạm Nhật</t>
  </si>
  <si>
    <t>Quang</t>
  </si>
  <si>
    <t>16.06.1994</t>
  </si>
  <si>
    <t>13Q1021063</t>
  </si>
  <si>
    <t>Bùi Ngọc</t>
  </si>
  <si>
    <t>10.10.1995</t>
  </si>
  <si>
    <t>14.05.1995</t>
  </si>
  <si>
    <t>Danh sách này gồm có 5 sinh viên./.</t>
  </si>
  <si>
    <t>HỌC PHẦN: Kiến trúc và đồ án kiến trúc         SỐ TÍN CHỈ: 5</t>
  </si>
  <si>
    <t>Giảng viên:  Hoàng Đức Anh Vũ</t>
  </si>
  <si>
    <t>HỌC PHẦN: Vật liệu xây dựng và thí nghiệm           SỐ TÍN CHỈ: 3</t>
  </si>
  <si>
    <t>Giảng viên:  Thái Quang Minh</t>
  </si>
  <si>
    <t>13Q1021002</t>
  </si>
  <si>
    <t>Phan Văn</t>
  </si>
  <si>
    <t>Diễn</t>
  </si>
  <si>
    <t>20.01.1994</t>
  </si>
  <si>
    <t>13Q1021007</t>
  </si>
  <si>
    <t>Lê Thanh</t>
  </si>
  <si>
    <t>Mỹ</t>
  </si>
  <si>
    <t>23.02.1995</t>
  </si>
  <si>
    <t>13Q1021040</t>
  </si>
  <si>
    <t>Hoàng Chiếm</t>
  </si>
  <si>
    <t>Nam</t>
  </si>
  <si>
    <t>12.10.1995</t>
  </si>
  <si>
    <t>12.03.1995</t>
  </si>
  <si>
    <t>ĐIỂM THÁI ĐỘ HỌC TẬP (M1-HS 2)</t>
  </si>
  <si>
    <t>Giảng viên:  Đoàn Thị Lan - Hoàng Đức Anh Vũ</t>
  </si>
  <si>
    <t>13Q1021077</t>
  </si>
  <si>
    <t>Tín</t>
  </si>
  <si>
    <t>02.05.1995</t>
  </si>
  <si>
    <t>Danh sách này gồm có 6 sinh viên./.</t>
  </si>
  <si>
    <t>HỌC PHẦN: Hình học họa hình      SỐ TÍN CHỈ: 2</t>
  </si>
  <si>
    <t xml:space="preserve">Giảng viên:  Đoàn Thị Lan </t>
  </si>
  <si>
    <t>13Q1021027</t>
  </si>
  <si>
    <t>Mai Văn</t>
  </si>
  <si>
    <t>Hạnh</t>
  </si>
  <si>
    <t>12.12.1994</t>
  </si>
  <si>
    <t>20.09.1994</t>
  </si>
  <si>
    <t>HỌC PHẦN: Sức bền vật liệu 1        SỐ TÍN CHỈ: 2</t>
  </si>
  <si>
    <t>HỌC PHẦN: Vật lý kiến trúc         SỐ TÍN CHỈ: 2</t>
  </si>
  <si>
    <t>Giảng viên:  Đoàn Thị Lan</t>
  </si>
  <si>
    <t>HỌC PHẦN: Nền móng và đồ án      SỐ TÍN CHỈ: 3</t>
  </si>
  <si>
    <t>13Q1021028</t>
  </si>
  <si>
    <t>Trương Như</t>
  </si>
  <si>
    <t>Hiền</t>
  </si>
  <si>
    <t>01.09.1994</t>
  </si>
  <si>
    <t>13Q1021011</t>
  </si>
  <si>
    <t>Bùi Sinh</t>
  </si>
  <si>
    <t>Quân</t>
  </si>
  <si>
    <t>15.10.1995</t>
  </si>
  <si>
    <t>Giảng viên: Phan Nghiêm Vũ</t>
  </si>
  <si>
    <t>HỌC PHẦN: Những nguyên lý cơ bản của CN Mác - Lênin 2         SỐ TÍN CHỈ: 3</t>
  </si>
  <si>
    <t>Giảng viên:  Trương Thị Hoa Mai</t>
  </si>
  <si>
    <t>HỌC PHẦN: Toán cao cấp A1      SỐ TÍN CHỈ: 3</t>
  </si>
  <si>
    <t>HỌC PHẦN: Cơ sở kỹ thuật nhiệt         SỐ TÍN CHỈ: 2</t>
  </si>
  <si>
    <t>Giảng viên:  Phan Linh Tiên</t>
  </si>
  <si>
    <t>13Q1021024</t>
  </si>
  <si>
    <t xml:space="preserve">Trần Văn </t>
  </si>
  <si>
    <t>Đạt</t>
  </si>
  <si>
    <t>8.8.1995</t>
  </si>
  <si>
    <t>16.6.1994</t>
  </si>
  <si>
    <t>HỌC PHẦN: Thủy lực        SỐ TÍN CHỈ: 2</t>
  </si>
  <si>
    <t>Danh sách này gồm có 2 sinh viên./.</t>
  </si>
  <si>
    <t>Giảng viên:  Tạ Quang Tài</t>
  </si>
  <si>
    <t>HỌC PHẦN: Cơ học kết cấu 2        SỐ TÍN CHỈ: 2</t>
  </si>
  <si>
    <t>Danh sách này gồm có 4 sinh viên./.</t>
  </si>
  <si>
    <t>13Q1021045</t>
  </si>
  <si>
    <t>Võ Xuân</t>
  </si>
  <si>
    <t>13.06.1994</t>
  </si>
  <si>
    <t>22.02.1994</t>
  </si>
  <si>
    <t>HỌC PHẦN: Cơ học đất     SỐ TÍN CHỈ: 3</t>
  </si>
  <si>
    <t>Giảng viên:  Nguyễn Hải Đăng</t>
  </si>
  <si>
    <t>HỌC PHẦN: Địa chất công trình và TT ĐCCT          SỐ TÍN CHỈ: 3</t>
  </si>
  <si>
    <t>13.6.1994</t>
  </si>
  <si>
    <t>HỌC PHẦN: Vẽ kỹ thuật và vẽ kỹ thuật trên máy vi tính        SỐ TÍN CHỈ: 3</t>
  </si>
  <si>
    <t>HỌC PHẦN: Cơ học cơ sở          SỐ TÍN CHỈ: 2</t>
  </si>
  <si>
    <t>HỌC PHẦN: Kinh tế xây dưng           SỐ TÍN CHỈ: 3</t>
  </si>
  <si>
    <t>HỌC PHẦN: Kết cấu bê tông cốt thép ứng lực trước        SỐ TÍN CHỈ: 2</t>
  </si>
  <si>
    <t>Giảng viên:  Nguyễn Thị Tuyết Mai</t>
  </si>
  <si>
    <t>HỌC PHẦN: Kết cấu bê tông cốt thép và đồ án       SỐ TÍN CHỈ: 4</t>
  </si>
  <si>
    <t>Giảng viên: BM Xây dựng dân dụng và công nghiệp</t>
  </si>
  <si>
    <t xml:space="preserve">ĐIỂM THỰC TẬP </t>
  </si>
  <si>
    <t>13Q1021019</t>
  </si>
  <si>
    <t>Lê Thế</t>
  </si>
  <si>
    <t>Cường</t>
  </si>
  <si>
    <t>11.12.1993</t>
  </si>
  <si>
    <t>04.04.1995</t>
  </si>
  <si>
    <t>13Q1021022</t>
  </si>
  <si>
    <t>Huỳnh Duy</t>
  </si>
  <si>
    <t>05.11.1994</t>
  </si>
  <si>
    <t>Trần Văn</t>
  </si>
  <si>
    <t>08.08.1995</t>
  </si>
  <si>
    <t>13Q1021004</t>
  </si>
  <si>
    <t>Trần Công</t>
  </si>
  <si>
    <t>Đức</t>
  </si>
  <si>
    <t>07.09.1995</t>
  </si>
  <si>
    <t>13Q1021025</t>
  </si>
  <si>
    <t>Võ Công</t>
  </si>
  <si>
    <t>Gia</t>
  </si>
  <si>
    <t>13.04.1995</t>
  </si>
  <si>
    <t>13Q1021026</t>
  </si>
  <si>
    <t>Trương Minh</t>
  </si>
  <si>
    <t>Hải</t>
  </si>
  <si>
    <t>10.05.1995</t>
  </si>
  <si>
    <t>13Q1021037</t>
  </si>
  <si>
    <t>Hồ Văn</t>
  </si>
  <si>
    <t>21.12.1995</t>
  </si>
  <si>
    <t>13Q1021046</t>
  </si>
  <si>
    <t>Lê Quang</t>
  </si>
  <si>
    <t>Nhật</t>
  </si>
  <si>
    <t>05.08.1994</t>
  </si>
  <si>
    <t>13Q1021052</t>
  </si>
  <si>
    <t>Võ Tấn</t>
  </si>
  <si>
    <t>Phát</t>
  </si>
  <si>
    <t>09.05.1995</t>
  </si>
  <si>
    <t>13Q1021056</t>
  </si>
  <si>
    <t>Lê Viết</t>
  </si>
  <si>
    <t>01.02.1994</t>
  </si>
  <si>
    <t>13Q1021059</t>
  </si>
  <si>
    <t>Phạm Ngọc</t>
  </si>
  <si>
    <t>Quý</t>
  </si>
  <si>
    <t>04.08.1995</t>
  </si>
  <si>
    <t>21.11.1995</t>
  </si>
  <si>
    <t>21.08.1992</t>
  </si>
  <si>
    <t>13Q1021013</t>
  </si>
  <si>
    <t>Sáng</t>
  </si>
  <si>
    <t>28.03.1995</t>
  </si>
  <si>
    <t>13Q1021070</t>
  </si>
  <si>
    <t>25.05.1995</t>
  </si>
  <si>
    <t>13Q1021073</t>
  </si>
  <si>
    <t>Nguyễn Hồng</t>
  </si>
  <si>
    <t>Thủy</t>
  </si>
  <si>
    <t>02.09.1995</t>
  </si>
  <si>
    <t>13Q1021082</t>
  </si>
  <si>
    <t>Nguyễn Minh</t>
  </si>
  <si>
    <t>Tuấn</t>
  </si>
  <si>
    <t>23.03.1995</t>
  </si>
  <si>
    <t>Trần Duy</t>
  </si>
  <si>
    <t>26.03.1989</t>
  </si>
  <si>
    <t>13Q1021016</t>
  </si>
  <si>
    <t>Dương Đình</t>
  </si>
  <si>
    <t>12.10.1993</t>
  </si>
  <si>
    <t xml:space="preserve">      Người vào điểm</t>
  </si>
  <si>
    <t>ThS. Vũ Trung Kiên</t>
  </si>
  <si>
    <t>HỌC PHẦN: Đồ án tốt nghiệp                        SỐ TC: 10</t>
  </si>
  <si>
    <t>Học kỳ II - Năm học: 2017 - 2018</t>
  </si>
  <si>
    <t>Danh sách này gồm có 36 sinh viên./.</t>
  </si>
  <si>
    <t>BẢNG GHI ĐIỂM LẦN 2</t>
  </si>
  <si>
    <t xml:space="preserve">BẢNG GHI ĐIỂM </t>
  </si>
  <si>
    <t>HỌC PHẦN: Động lực học công trình    SỐ TÍN CHỈ: 2</t>
  </si>
  <si>
    <t xml:space="preserve">Giảng viên:  Phạm Văn Lê Cường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</si>
</sst>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;[Red]0"/>
    <numFmt numFmtId="190" formatCode="#,##0.0"/>
    <numFmt numFmtId="191" formatCode="_(* #,##0.0_);_(* \(#,##0.0\);_(* &quot;-&quot;??_);_(@_)"/>
    <numFmt numFmtId="192" formatCode="#,##0.0_);\(#,##0.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3" fontId="4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4" fontId="7" fillId="0" borderId="15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4" fontId="48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183" fontId="2" fillId="32" borderId="10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wrapText="1"/>
    </xf>
    <xf numFmtId="1" fontId="1" fillId="32" borderId="10" xfId="0" applyNumberFormat="1" applyFont="1" applyFill="1" applyBorder="1" applyAlignment="1">
      <alignment horizontal="center"/>
    </xf>
    <xf numFmtId="43" fontId="1" fillId="32" borderId="10" xfId="42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183" fontId="2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14" fontId="7" fillId="32" borderId="11" xfId="0" applyNumberFormat="1" applyFont="1" applyFill="1" applyBorder="1" applyAlignment="1">
      <alignment horizontal="center" vertical="center"/>
    </xf>
    <xf numFmtId="183" fontId="47" fillId="0" borderId="10" xfId="0" applyNumberFormat="1" applyFont="1" applyBorder="1" applyAlignment="1">
      <alignment horizontal="center" vertical="center" wrapText="1"/>
    </xf>
    <xf numFmtId="183" fontId="47" fillId="32" borderId="11" xfId="0" applyNumberFormat="1" applyFont="1" applyFill="1" applyBorder="1" applyAlignment="1">
      <alignment horizontal="center" vertical="center" wrapText="1"/>
    </xf>
    <xf numFmtId="183" fontId="47" fillId="32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43" fontId="1" fillId="32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723900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828675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638175" y="4000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1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2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3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34" name="Line 2"/>
        <xdr:cNvSpPr>
          <a:spLocks/>
        </xdr:cNvSpPr>
      </xdr:nvSpPr>
      <xdr:spPr>
        <a:xfrm>
          <a:off x="685800" y="4000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866775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4"/>
  <sheetViews>
    <sheetView zoomScalePageLayoutView="0" workbookViewId="0" topLeftCell="A4">
      <selection activeCell="K10" sqref="K10:K16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47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48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26" t="s">
        <v>24</v>
      </c>
      <c r="C10" s="29" t="s">
        <v>25</v>
      </c>
      <c r="D10" s="30" t="s">
        <v>26</v>
      </c>
      <c r="E10" s="27">
        <v>34793</v>
      </c>
      <c r="F10" s="31">
        <v>9</v>
      </c>
      <c r="G10" s="52">
        <v>8</v>
      </c>
      <c r="H10" s="16"/>
      <c r="I10" s="17">
        <f>G10</f>
        <v>8</v>
      </c>
      <c r="J10" s="17">
        <v>7.5</v>
      </c>
      <c r="K10" s="20">
        <f>ROUND((J10*7+I10*2+F10)/10,1)</f>
        <v>7.8</v>
      </c>
      <c r="L10" s="14" t="str">
        <f>IF(K10&gt;=8.5,"A",IF(K10&gt;=7,"B",IF(K10&gt;=5.5,"C",IF(K10&gt;=4,"D",IF(AND(K10&lt;4,K10&gt;=0),"F",IF(AND(#REF!="",I10="",J10=""),"I",IF(OR(#REF!&lt;&gt;"",I10&lt;&gt;"",J10&lt;&gt;""),"X","R")))))))</f>
        <v>B</v>
      </c>
      <c r="M10" s="15">
        <f aca="true" t="shared" si="0" ref="M10:M16">IF(L10="A",4,IF(L10="B",3,IF(L10="C",2,IF(L10="D",1,0))))</f>
        <v>3</v>
      </c>
      <c r="N10" s="8" t="str">
        <f aca="true" t="shared" si="1" ref="N10:N16">IF(L10="A","GIỎI",IF(L10="B","KHÁ",IF(L10="C","TB",IF(L10="D","TB YẾU","KÉM"))))</f>
        <v>KHÁ</v>
      </c>
      <c r="O10" s="2" t="str">
        <f aca="true" t="shared" si="2" ref="O10:O16">IF(OR(K10&lt;4,J10&lt;=2),"KHÔNG ĐẠT","ĐẠT")</f>
        <v>ĐẠT</v>
      </c>
    </row>
    <row r="11" spans="1:15" ht="21.75" customHeight="1">
      <c r="A11" s="9">
        <v>2</v>
      </c>
      <c r="B11" s="24" t="s">
        <v>27</v>
      </c>
      <c r="C11" s="32" t="s">
        <v>19</v>
      </c>
      <c r="D11" s="33" t="s">
        <v>17</v>
      </c>
      <c r="E11" s="34">
        <v>35036</v>
      </c>
      <c r="F11" s="31">
        <v>9</v>
      </c>
      <c r="G11" s="52">
        <v>8</v>
      </c>
      <c r="H11" s="16"/>
      <c r="I11" s="17">
        <f aca="true" t="shared" si="3" ref="I11:I16">G11</f>
        <v>8</v>
      </c>
      <c r="J11" s="17">
        <v>7</v>
      </c>
      <c r="K11" s="20">
        <f aca="true" t="shared" si="4" ref="K11:K16">ROUND((J11*7+I11*2+F11)/10,1)</f>
        <v>7.4</v>
      </c>
      <c r="L11" s="14" t="str">
        <f>IF(K11&gt;=8.5,"A",IF(K11&gt;=7,"B",IF(K11&gt;=5.5,"C",IF(K11&gt;=4,"D",IF(AND(K11&lt;4,K11&gt;=0),"F",IF(AND(#REF!="",I11="",J11=""),"I",IF(OR(#REF!&lt;&gt;"",I11&lt;&gt;"",J11&lt;&gt;""),"X","R")))))))</f>
        <v>B</v>
      </c>
      <c r="M11" s="15">
        <f t="shared" si="0"/>
        <v>3</v>
      </c>
      <c r="N11" s="8" t="str">
        <f t="shared" si="1"/>
        <v>KHÁ</v>
      </c>
      <c r="O11" s="2" t="str">
        <f t="shared" si="2"/>
        <v>ĐẠT</v>
      </c>
    </row>
    <row r="12" spans="1:15" ht="21.75" customHeight="1">
      <c r="A12" s="9">
        <v>3</v>
      </c>
      <c r="B12" s="23" t="s">
        <v>28</v>
      </c>
      <c r="C12" s="35" t="s">
        <v>20</v>
      </c>
      <c r="D12" s="30" t="s">
        <v>29</v>
      </c>
      <c r="E12" s="36" t="s">
        <v>49</v>
      </c>
      <c r="F12" s="31">
        <v>9</v>
      </c>
      <c r="G12" s="52">
        <v>8</v>
      </c>
      <c r="H12" s="16"/>
      <c r="I12" s="17">
        <f t="shared" si="3"/>
        <v>8</v>
      </c>
      <c r="J12" s="17">
        <v>8.5</v>
      </c>
      <c r="K12" s="20">
        <f t="shared" si="4"/>
        <v>8.5</v>
      </c>
      <c r="L12" s="14" t="str">
        <f>IF(K12&gt;=8.5,"A",IF(K12&gt;=7,"B",IF(K12&gt;=5.5,"C",IF(K12&gt;=4,"D",IF(AND(K12&lt;4,K12&gt;=0),"F",IF(AND(#REF!="",I12="",J12=""),"I",IF(OR(#REF!&lt;&gt;"",I12&lt;&gt;"",J12&lt;&gt;""),"X","R")))))))</f>
        <v>A</v>
      </c>
      <c r="M12" s="15">
        <f t="shared" si="0"/>
        <v>4</v>
      </c>
      <c r="N12" s="8" t="str">
        <f t="shared" si="1"/>
        <v>GIỎI</v>
      </c>
      <c r="O12" s="2" t="str">
        <f t="shared" si="2"/>
        <v>ĐẠT</v>
      </c>
    </row>
    <row r="13" spans="1:15" ht="21.75" customHeight="1">
      <c r="A13" s="9">
        <v>4</v>
      </c>
      <c r="B13" s="37" t="s">
        <v>30</v>
      </c>
      <c r="C13" s="38" t="s">
        <v>20</v>
      </c>
      <c r="D13" s="28" t="s">
        <v>31</v>
      </c>
      <c r="E13" s="39" t="s">
        <v>50</v>
      </c>
      <c r="F13" s="31">
        <v>9</v>
      </c>
      <c r="G13" s="52">
        <v>8</v>
      </c>
      <c r="H13" s="16"/>
      <c r="I13" s="17">
        <f t="shared" si="3"/>
        <v>8</v>
      </c>
      <c r="J13" s="17">
        <v>7</v>
      </c>
      <c r="K13" s="20">
        <f t="shared" si="4"/>
        <v>7.4</v>
      </c>
      <c r="L13" s="14" t="str">
        <f>IF(K13&gt;=8.5,"A",IF(K13&gt;=7,"B",IF(K13&gt;=5.5,"C",IF(K13&gt;=4,"D",IF(AND(K13&lt;4,K13&gt;=0),"F",IF(AND(#REF!="",I13="",J13=""),"I",IF(OR(#REF!&lt;&gt;"",I13&lt;&gt;"",J13&lt;&gt;""),"X","R")))))))</f>
        <v>B</v>
      </c>
      <c r="M13" s="15">
        <f t="shared" si="0"/>
        <v>3</v>
      </c>
      <c r="N13" s="8" t="str">
        <f t="shared" si="1"/>
        <v>KHÁ</v>
      </c>
      <c r="O13" s="2" t="str">
        <f t="shared" si="2"/>
        <v>ĐẠT</v>
      </c>
    </row>
    <row r="14" spans="1:15" s="46" customFormat="1" ht="21.75" customHeight="1">
      <c r="A14" s="9">
        <v>5</v>
      </c>
      <c r="B14" s="48" t="s">
        <v>32</v>
      </c>
      <c r="C14" s="49" t="s">
        <v>33</v>
      </c>
      <c r="D14" s="50" t="s">
        <v>21</v>
      </c>
      <c r="E14" s="51" t="s">
        <v>51</v>
      </c>
      <c r="F14" s="53">
        <v>9</v>
      </c>
      <c r="G14" s="54">
        <v>6</v>
      </c>
      <c r="H14" s="47"/>
      <c r="I14" s="42">
        <f t="shared" si="3"/>
        <v>6</v>
      </c>
      <c r="J14" s="42">
        <v>2</v>
      </c>
      <c r="K14" s="20">
        <f t="shared" si="4"/>
        <v>3.5</v>
      </c>
      <c r="L14" s="43" t="str">
        <f>IF(K14&gt;=8.5,"A",IF(K14&gt;=7,"B",IF(K14&gt;=5.5,"C",IF(K14&gt;=4,"D",IF(AND(K14&lt;4,K14&gt;=0),"F",IF(AND(#REF!="",I14="",J14=""),"I",IF(OR(#REF!&lt;&gt;"",I14&lt;&gt;"",J14&lt;&gt;""),"X","R")))))))</f>
        <v>F</v>
      </c>
      <c r="M14" s="44">
        <f t="shared" si="0"/>
        <v>0</v>
      </c>
      <c r="N14" s="45" t="str">
        <f t="shared" si="1"/>
        <v>KÉM</v>
      </c>
      <c r="O14" s="22" t="str">
        <f t="shared" si="2"/>
        <v>KHÔNG ĐẠT</v>
      </c>
    </row>
    <row r="15" spans="1:15" ht="21.75" customHeight="1">
      <c r="A15" s="9">
        <v>6</v>
      </c>
      <c r="B15" s="25" t="s">
        <v>34</v>
      </c>
      <c r="C15" s="35" t="s">
        <v>35</v>
      </c>
      <c r="D15" s="40" t="s">
        <v>36</v>
      </c>
      <c r="E15" s="36" t="s">
        <v>52</v>
      </c>
      <c r="F15" s="31">
        <v>9</v>
      </c>
      <c r="G15" s="52">
        <v>8</v>
      </c>
      <c r="H15" s="16"/>
      <c r="I15" s="17">
        <f t="shared" si="3"/>
        <v>8</v>
      </c>
      <c r="J15" s="17">
        <v>7.5</v>
      </c>
      <c r="K15" s="20">
        <f t="shared" si="4"/>
        <v>7.8</v>
      </c>
      <c r="L15" s="14" t="str">
        <f>IF(K15&gt;=8.5,"A",IF(K15&gt;=7,"B",IF(K15&gt;=5.5,"C",IF(K15&gt;=4,"D",IF(AND(K15&lt;4,K15&gt;=0),"F",IF(AND(#REF!="",I15="",J15=""),"I",IF(OR(#REF!&lt;&gt;"",I15&lt;&gt;"",J15&lt;&gt;""),"X","R")))))))</f>
        <v>B</v>
      </c>
      <c r="M15" s="15">
        <f t="shared" si="0"/>
        <v>3</v>
      </c>
      <c r="N15" s="8" t="str">
        <f t="shared" si="1"/>
        <v>KHÁ</v>
      </c>
      <c r="O15" s="2" t="str">
        <f t="shared" si="2"/>
        <v>ĐẠT</v>
      </c>
    </row>
    <row r="16" spans="1:15" ht="21.75" customHeight="1">
      <c r="A16" s="9">
        <v>7</v>
      </c>
      <c r="B16" s="41" t="s">
        <v>37</v>
      </c>
      <c r="C16" s="35" t="s">
        <v>53</v>
      </c>
      <c r="D16" s="30" t="s">
        <v>18</v>
      </c>
      <c r="E16" s="36" t="s">
        <v>54</v>
      </c>
      <c r="F16" s="31">
        <v>9</v>
      </c>
      <c r="G16" s="52">
        <v>8</v>
      </c>
      <c r="H16" s="16"/>
      <c r="I16" s="17">
        <f t="shared" si="3"/>
        <v>8</v>
      </c>
      <c r="J16" s="17">
        <v>5</v>
      </c>
      <c r="K16" s="20">
        <f t="shared" si="4"/>
        <v>6</v>
      </c>
      <c r="L16" s="14" t="str">
        <f>IF(K16&gt;=8.5,"A",IF(K16&gt;=7,"B",IF(K16&gt;=5.5,"C",IF(K16&gt;=4,"D",IF(AND(K16&lt;4,K16&gt;=0),"F",IF(AND(#REF!="",I16="",J16=""),"I",IF(OR(#REF!&lt;&gt;"",I16&lt;&gt;"",J16&lt;&gt;""),"X","R")))))))</f>
        <v>C</v>
      </c>
      <c r="M16" s="15">
        <f t="shared" si="0"/>
        <v>2</v>
      </c>
      <c r="N16" s="8" t="str">
        <f t="shared" si="1"/>
        <v>TB</v>
      </c>
      <c r="O16" s="2" t="str">
        <f t="shared" si="2"/>
        <v>ĐẠT</v>
      </c>
    </row>
    <row r="17" spans="1:6" ht="10.5" customHeight="1">
      <c r="A17" s="18"/>
      <c r="F17" s="1"/>
    </row>
    <row r="18" spans="2:5" ht="15.75">
      <c r="B18" s="99" t="s">
        <v>56</v>
      </c>
      <c r="C18" s="99"/>
      <c r="D18" s="99"/>
      <c r="E18" s="99"/>
    </row>
    <row r="19" spans="2:15" ht="15.75">
      <c r="B19" s="93" t="s">
        <v>41</v>
      </c>
      <c r="C19" s="93"/>
      <c r="D19" s="93"/>
      <c r="E19" s="93" t="s">
        <v>22</v>
      </c>
      <c r="F19" s="93"/>
      <c r="G19" s="93"/>
      <c r="H19" s="93"/>
      <c r="I19" s="94" t="s">
        <v>23</v>
      </c>
      <c r="J19" s="94"/>
      <c r="K19" s="94"/>
      <c r="L19" s="21"/>
      <c r="M19" s="94" t="s">
        <v>42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5" ht="15.75">
      <c r="B23" s="93" t="s">
        <v>55</v>
      </c>
      <c r="C23" s="93"/>
      <c r="D23" s="93"/>
      <c r="E23" s="93" t="s">
        <v>44</v>
      </c>
      <c r="F23" s="93"/>
      <c r="G23" s="93"/>
      <c r="H23" s="93"/>
      <c r="I23" s="93" t="s">
        <v>43</v>
      </c>
      <c r="J23" s="93"/>
      <c r="K23" s="93"/>
      <c r="L23" s="21"/>
      <c r="M23" s="94" t="s">
        <v>45</v>
      </c>
      <c r="N23" s="94"/>
      <c r="O23" s="94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D23"/>
    <mergeCell ref="E23:H23"/>
    <mergeCell ref="I23:K23"/>
    <mergeCell ref="M23:O23"/>
    <mergeCell ref="N8:O9"/>
    <mergeCell ref="B18:E18"/>
    <mergeCell ref="B19:D19"/>
    <mergeCell ref="E19:H19"/>
    <mergeCell ref="I19:K19"/>
    <mergeCell ref="M19:O19"/>
  </mergeCells>
  <printOptions/>
  <pageMargins left="0.34" right="0.25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Q11" sqref="Q1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119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92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106</v>
      </c>
      <c r="G8" s="105" t="s">
        <v>39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93</v>
      </c>
      <c r="C10" s="63" t="s">
        <v>94</v>
      </c>
      <c r="D10" s="64" t="s">
        <v>95</v>
      </c>
      <c r="E10" s="72" t="s">
        <v>96</v>
      </c>
      <c r="F10" s="31">
        <v>7.5</v>
      </c>
      <c r="G10" s="52">
        <v>5.5</v>
      </c>
      <c r="H10" s="16"/>
      <c r="I10" s="17">
        <f>G10</f>
        <v>5.5</v>
      </c>
      <c r="J10" s="17">
        <v>7.5</v>
      </c>
      <c r="K10" s="55">
        <f>ROUND((J10*6+I10*2+F10*2)/10,1)</f>
        <v>7.1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 aca="true" t="shared" si="0" ref="M10:M16">IF(L10="A",4,IF(L10="B",3,IF(L10="C",2,IF(L10="D",1,0))))</f>
        <v>3</v>
      </c>
      <c r="N10" s="8" t="str">
        <f aca="true" t="shared" si="1" ref="N10:N16">IF(L10="A","GIỎI",IF(L10="B","KHÁ",IF(L10="C","TB",IF(L10="D","TB YẾU","KÉM"))))</f>
        <v>KHÁ</v>
      </c>
      <c r="O10" s="2" t="str">
        <f aca="true" t="shared" si="2" ref="O10:O16">IF(OR(K10&lt;4,J10&lt;=2),"KHÔNG ĐẠT","ĐẠT")</f>
        <v>ĐẠT</v>
      </c>
    </row>
    <row r="11" spans="1:15" ht="21.75" customHeight="1">
      <c r="A11" s="9">
        <v>2</v>
      </c>
      <c r="B11" s="59" t="s">
        <v>97</v>
      </c>
      <c r="C11" s="63" t="s">
        <v>98</v>
      </c>
      <c r="D11" s="64" t="s">
        <v>99</v>
      </c>
      <c r="E11" s="72" t="s">
        <v>100</v>
      </c>
      <c r="F11" s="31">
        <v>7.5</v>
      </c>
      <c r="G11" s="52">
        <v>6.5</v>
      </c>
      <c r="H11" s="16"/>
      <c r="I11" s="17">
        <f aca="true" t="shared" si="3" ref="I11:I16">G11</f>
        <v>6.5</v>
      </c>
      <c r="J11" s="17">
        <v>7.5</v>
      </c>
      <c r="K11" s="55">
        <f aca="true" t="shared" si="4" ref="K11:K16">ROUND((J11*6+I11*2+F11*2)/10,1)</f>
        <v>7.3</v>
      </c>
      <c r="L11" s="56" t="str">
        <f>IF(K11&gt;=8.5,"A",IF(K11&gt;=7,"B",IF(K11&gt;=5.5,"C",IF(K11&gt;=4,"D",IF(AND(K11&lt;4,K11&gt;=0),"F",IF(AND(#REF!="",I11="",J11=""),"I",IF(OR(#REF!&lt;&gt;"",I11&lt;&gt;"",J11&lt;&gt;""),"X","R")))))))</f>
        <v>B</v>
      </c>
      <c r="M11" s="57">
        <f t="shared" si="0"/>
        <v>3</v>
      </c>
      <c r="N11" s="8" t="str">
        <f t="shared" si="1"/>
        <v>KHÁ</v>
      </c>
      <c r="O11" s="2" t="str">
        <f t="shared" si="2"/>
        <v>ĐẠT</v>
      </c>
    </row>
    <row r="12" spans="1:15" ht="21.75" customHeight="1">
      <c r="A12" s="9">
        <v>3</v>
      </c>
      <c r="B12" s="59" t="s">
        <v>101</v>
      </c>
      <c r="C12" s="63" t="s">
        <v>102</v>
      </c>
      <c r="D12" s="64" t="s">
        <v>103</v>
      </c>
      <c r="E12" s="72" t="s">
        <v>104</v>
      </c>
      <c r="F12" s="31">
        <v>8.5</v>
      </c>
      <c r="G12" s="52">
        <v>4.5</v>
      </c>
      <c r="H12" s="16"/>
      <c r="I12" s="17">
        <f t="shared" si="3"/>
        <v>4.5</v>
      </c>
      <c r="J12" s="17">
        <v>7</v>
      </c>
      <c r="K12" s="55">
        <f t="shared" si="4"/>
        <v>6.8</v>
      </c>
      <c r="L12" s="56" t="str">
        <f>IF(K12&gt;=8.5,"A",IF(K12&gt;=7,"B",IF(K12&gt;=5.5,"C",IF(K12&gt;=4,"D",IF(AND(K12&lt;4,K12&gt;=0),"F",IF(AND(#REF!="",I12="",J12=""),"I",IF(OR(#REF!&lt;&gt;"",I12&lt;&gt;"",J12&lt;&gt;""),"X","R")))))))</f>
        <v>C</v>
      </c>
      <c r="M12" s="57">
        <f t="shared" si="0"/>
        <v>2</v>
      </c>
      <c r="N12" s="8" t="str">
        <f t="shared" si="1"/>
        <v>TB</v>
      </c>
      <c r="O12" s="2" t="str">
        <f t="shared" si="2"/>
        <v>ĐẠT</v>
      </c>
    </row>
    <row r="13" spans="1:15" ht="21.75" customHeight="1">
      <c r="A13" s="9">
        <v>4</v>
      </c>
      <c r="B13" s="59" t="s">
        <v>80</v>
      </c>
      <c r="C13" s="63" t="s">
        <v>81</v>
      </c>
      <c r="D13" s="64" t="s">
        <v>82</v>
      </c>
      <c r="E13" s="65" t="s">
        <v>83</v>
      </c>
      <c r="F13" s="31">
        <v>6.5</v>
      </c>
      <c r="G13" s="52">
        <v>5.5</v>
      </c>
      <c r="H13" s="16"/>
      <c r="I13" s="17">
        <f t="shared" si="3"/>
        <v>5.5</v>
      </c>
      <c r="J13" s="17">
        <v>7.5</v>
      </c>
      <c r="K13" s="55">
        <f t="shared" si="4"/>
        <v>6.9</v>
      </c>
      <c r="L13" s="56" t="str">
        <f>IF(K13&gt;=8.5,"A",IF(K13&gt;=7,"B",IF(K13&gt;=5.5,"C",IF(K13&gt;=4,"D",IF(AND(K13&lt;4,K13&gt;=0),"F",IF(AND(#REF!="",I13="",J13=""),"I",IF(OR(#REF!&lt;&gt;"",I13&lt;&gt;"",J13&lt;&gt;""),"X","R")))))))</f>
        <v>C</v>
      </c>
      <c r="M13" s="57">
        <f t="shared" si="0"/>
        <v>2</v>
      </c>
      <c r="N13" s="8" t="str">
        <f t="shared" si="1"/>
        <v>TB</v>
      </c>
      <c r="O13" s="2" t="str">
        <f t="shared" si="2"/>
        <v>ĐẠT</v>
      </c>
    </row>
    <row r="14" spans="1:15" ht="21.75" customHeight="1">
      <c r="A14" s="9">
        <v>5</v>
      </c>
      <c r="B14" s="59" t="s">
        <v>32</v>
      </c>
      <c r="C14" s="63" t="s">
        <v>33</v>
      </c>
      <c r="D14" s="64" t="s">
        <v>21</v>
      </c>
      <c r="E14" s="72" t="s">
        <v>87</v>
      </c>
      <c r="F14" s="31">
        <v>8.5</v>
      </c>
      <c r="G14" s="52">
        <v>5.5</v>
      </c>
      <c r="H14" s="16"/>
      <c r="I14" s="17">
        <f t="shared" si="3"/>
        <v>5.5</v>
      </c>
      <c r="J14" s="17">
        <v>8</v>
      </c>
      <c r="K14" s="55">
        <f t="shared" si="4"/>
        <v>7.6</v>
      </c>
      <c r="L14" s="56" t="str">
        <f>IF(K14&gt;=8.5,"A",IF(K14&gt;=7,"B",IF(K14&gt;=5.5,"C",IF(K14&gt;=4,"D",IF(AND(K14&lt;4,K14&gt;=0),"F",IF(AND(#REF!="",I14="",J14=""),"I",IF(OR(#REF!&lt;&gt;"",I14&lt;&gt;"",J14&lt;&gt;""),"X","R")))))))</f>
        <v>B</v>
      </c>
      <c r="M14" s="57">
        <f t="shared" si="0"/>
        <v>3</v>
      </c>
      <c r="N14" s="8" t="str">
        <f t="shared" si="1"/>
        <v>KHÁ</v>
      </c>
      <c r="O14" s="2" t="str">
        <f t="shared" si="2"/>
        <v>ĐẠT</v>
      </c>
    </row>
    <row r="15" spans="1:15" ht="21.75" customHeight="1">
      <c r="A15" s="9">
        <v>6</v>
      </c>
      <c r="B15" s="41" t="s">
        <v>37</v>
      </c>
      <c r="C15" s="29" t="s">
        <v>53</v>
      </c>
      <c r="D15" s="30" t="s">
        <v>18</v>
      </c>
      <c r="E15" s="36" t="s">
        <v>54</v>
      </c>
      <c r="F15" s="31">
        <v>7.5</v>
      </c>
      <c r="G15" s="52">
        <v>3.5</v>
      </c>
      <c r="H15" s="16"/>
      <c r="I15" s="17">
        <f t="shared" si="3"/>
        <v>3.5</v>
      </c>
      <c r="J15" s="17">
        <v>6.5</v>
      </c>
      <c r="K15" s="55">
        <f t="shared" si="4"/>
        <v>6.1</v>
      </c>
      <c r="L15" s="56" t="str">
        <f>IF(K15&gt;=8.5,"A",IF(K15&gt;=7,"B",IF(K15&gt;=5.5,"C",IF(K15&gt;=4,"D",IF(AND(K15&lt;4,K15&gt;=0),"F",IF(AND(#REF!="",I15="",J15=""),"I",IF(OR(#REF!&lt;&gt;"",I15&lt;&gt;"",J15&lt;&gt;""),"X","R")))))))</f>
        <v>C</v>
      </c>
      <c r="M15" s="57">
        <f t="shared" si="0"/>
        <v>2</v>
      </c>
      <c r="N15" s="8" t="str">
        <f t="shared" si="1"/>
        <v>TB</v>
      </c>
      <c r="O15" s="2" t="str">
        <f t="shared" si="2"/>
        <v>ĐẠT</v>
      </c>
    </row>
    <row r="16" spans="1:15" s="46" customFormat="1" ht="21.75" customHeight="1">
      <c r="A16" s="9">
        <v>7</v>
      </c>
      <c r="B16" s="59" t="s">
        <v>72</v>
      </c>
      <c r="C16" s="63" t="s">
        <v>73</v>
      </c>
      <c r="D16" s="64" t="s">
        <v>74</v>
      </c>
      <c r="E16" s="72" t="s">
        <v>75</v>
      </c>
      <c r="F16" s="31">
        <v>6.5</v>
      </c>
      <c r="G16" s="54">
        <v>6.5</v>
      </c>
      <c r="H16" s="47"/>
      <c r="I16" s="17">
        <f t="shared" si="3"/>
        <v>6.5</v>
      </c>
      <c r="J16" s="42">
        <v>7.5</v>
      </c>
      <c r="K16" s="55">
        <f t="shared" si="4"/>
        <v>7.1</v>
      </c>
      <c r="L16" s="91" t="str">
        <f>IF(K16&gt;=8.5,"A",IF(K16&gt;=7,"B",IF(K16&gt;=5.5,"C",IF(K16&gt;=4,"D",IF(AND(K16&lt;4,K16&gt;=0),"F",IF(AND(#REF!="",I16="",J16=""),"I",IF(OR(#REF!&lt;&gt;"",I16&lt;&gt;"",J16&lt;&gt;""),"X","R")))))))</f>
        <v>B</v>
      </c>
      <c r="M16" s="92">
        <f t="shared" si="0"/>
        <v>3</v>
      </c>
      <c r="N16" s="45" t="str">
        <f t="shared" si="1"/>
        <v>KHÁ</v>
      </c>
      <c r="O16" s="22" t="str">
        <f t="shared" si="2"/>
        <v>ĐẠT</v>
      </c>
    </row>
    <row r="17" spans="1:11" ht="10.5" customHeight="1">
      <c r="A17" s="18"/>
      <c r="F17" s="1"/>
      <c r="K17" s="71"/>
    </row>
    <row r="18" spans="2:5" ht="15.75">
      <c r="B18" s="99" t="s">
        <v>56</v>
      </c>
      <c r="C18" s="99"/>
      <c r="D18" s="99"/>
      <c r="E18" s="99"/>
    </row>
    <row r="19" spans="2:15" ht="15.75">
      <c r="B19" s="93" t="s">
        <v>41</v>
      </c>
      <c r="C19" s="93"/>
      <c r="D19" s="93"/>
      <c r="E19" s="93" t="s">
        <v>22</v>
      </c>
      <c r="F19" s="93"/>
      <c r="G19" s="93"/>
      <c r="H19" s="93"/>
      <c r="I19" s="94" t="s">
        <v>23</v>
      </c>
      <c r="J19" s="94"/>
      <c r="K19" s="94"/>
      <c r="L19" s="21"/>
      <c r="M19" s="94" t="s">
        <v>42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5" ht="15.75">
      <c r="B23" s="93" t="s">
        <v>55</v>
      </c>
      <c r="C23" s="93"/>
      <c r="D23" s="93"/>
      <c r="E23" s="93" t="s">
        <v>44</v>
      </c>
      <c r="F23" s="93"/>
      <c r="G23" s="93"/>
      <c r="H23" s="93"/>
      <c r="I23" s="93" t="s">
        <v>43</v>
      </c>
      <c r="J23" s="93"/>
      <c r="K23" s="93"/>
      <c r="L23" s="21"/>
      <c r="M23" s="94" t="s">
        <v>45</v>
      </c>
      <c r="N23" s="94"/>
      <c r="O23" s="94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D23"/>
    <mergeCell ref="E23:H23"/>
    <mergeCell ref="I23:K23"/>
    <mergeCell ref="M23:O23"/>
    <mergeCell ref="N8:O9"/>
    <mergeCell ref="B18:E18"/>
    <mergeCell ref="B19:D19"/>
    <mergeCell ref="E19:H19"/>
    <mergeCell ref="I19:K19"/>
    <mergeCell ref="M19:O19"/>
  </mergeCells>
  <printOptions/>
  <pageMargins left="0.4" right="0.21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120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121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66" t="s">
        <v>58</v>
      </c>
      <c r="C10" s="69" t="s">
        <v>59</v>
      </c>
      <c r="D10" s="61" t="s">
        <v>60</v>
      </c>
      <c r="E10" s="70">
        <v>34387</v>
      </c>
      <c r="F10" s="31">
        <v>9</v>
      </c>
      <c r="G10" s="52">
        <v>9</v>
      </c>
      <c r="H10" s="17"/>
      <c r="I10" s="17">
        <f>G10</f>
        <v>9</v>
      </c>
      <c r="J10" s="17">
        <v>6</v>
      </c>
      <c r="K10" s="55">
        <f>ROUND((J10*7+I10*2+F10)/10,1)</f>
        <v>6.9</v>
      </c>
      <c r="L10" s="56" t="str">
        <f>IF(K10&gt;=8.5,"A",IF(K10&gt;=7,"B",IF(K10&gt;=5.5,"C",IF(K10&gt;=4,"D",IF(AND(K10&lt;4,K10&gt;=0),"F",IF(AND(#REF!="",I10="",J10=""),"I",IF(OR(#REF!&lt;&gt;"",I10&lt;&gt;"",J10&lt;&gt;""),"X","R")))))))</f>
        <v>C</v>
      </c>
      <c r="M10" s="5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36" right="0.34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7.0039062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122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131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123</v>
      </c>
      <c r="C10" s="63" t="s">
        <v>124</v>
      </c>
      <c r="D10" s="64" t="s">
        <v>125</v>
      </c>
      <c r="E10" s="65" t="s">
        <v>126</v>
      </c>
      <c r="F10" s="31">
        <v>8</v>
      </c>
      <c r="G10" s="31">
        <v>9</v>
      </c>
      <c r="H10" s="17">
        <v>8</v>
      </c>
      <c r="I10" s="17">
        <f>(H10*2+G10)/3</f>
        <v>8.333333333333334</v>
      </c>
      <c r="J10" s="17">
        <v>5</v>
      </c>
      <c r="K10" s="55">
        <f>ROUND((J10*6+I10*3+F10)/10,1)</f>
        <v>6.3</v>
      </c>
      <c r="L10" s="56" t="str">
        <f>IF(K10&gt;=8.5,"A",IF(K10&gt;=7,"B",IF(K10&gt;=5.5,"C",IF(K10&gt;=4,"D",IF(AND(K10&lt;4,K10&gt;=0),"F",IF(AND(#REF!="",I10="",J10=""),"I",IF(OR(#REF!&lt;&gt;"",I10&lt;&gt;"",J10&lt;&gt;""),"X","R")))))))</f>
        <v>C</v>
      </c>
      <c r="M10" s="5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72</v>
      </c>
      <c r="C11" s="63" t="s">
        <v>73</v>
      </c>
      <c r="D11" s="64" t="s">
        <v>74</v>
      </c>
      <c r="E11" s="65" t="s">
        <v>75</v>
      </c>
      <c r="F11" s="31">
        <v>7</v>
      </c>
      <c r="G11" s="31">
        <v>8.5</v>
      </c>
      <c r="H11" s="17">
        <v>7.5</v>
      </c>
      <c r="I11" s="17">
        <f>(H11*2+G11)/3</f>
        <v>7.833333333333333</v>
      </c>
      <c r="J11" s="17">
        <v>3</v>
      </c>
      <c r="K11" s="55">
        <f>ROUND((J11*6+I11*3+F11)/10,1)</f>
        <v>4.9</v>
      </c>
      <c r="L11" s="56" t="str">
        <f>IF(K11&gt;=8.5,"A",IF(K11&gt;=7,"B",IF(K11&gt;=5.5,"C",IF(K11&gt;=4,"D",IF(AND(K11&lt;4,K11&gt;=0),"F",IF(AND(#REF!="",I11="",J11=""),"I",IF(OR(#REF!&lt;&gt;"",I11&lt;&gt;"",J11&lt;&gt;""),"X","R")))))))</f>
        <v>D</v>
      </c>
      <c r="M11" s="57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127</v>
      </c>
      <c r="C12" s="63" t="s">
        <v>128</v>
      </c>
      <c r="D12" s="64" t="s">
        <v>129</v>
      </c>
      <c r="E12" s="65" t="s">
        <v>130</v>
      </c>
      <c r="F12" s="31">
        <v>7</v>
      </c>
      <c r="G12" s="31">
        <v>8.5</v>
      </c>
      <c r="H12" s="17">
        <v>8</v>
      </c>
      <c r="I12" s="17">
        <f>(H12*2+G12)/3</f>
        <v>8.166666666666666</v>
      </c>
      <c r="J12" s="17">
        <v>4</v>
      </c>
      <c r="K12" s="55">
        <f>ROUND((J12*6+I12*3+F12)/10,1)</f>
        <v>5.6</v>
      </c>
      <c r="L12" s="56" t="str">
        <f>IF(K12&gt;=8.5,"A",IF(K12&gt;=7,"B",IF(K12&gt;=5.5,"C",IF(K12&gt;=4,"D",IF(AND(K12&lt;4,K12&gt;=0),"F",IF(AND(#REF!="",I12="",J12=""),"I",IF(OR(#REF!&lt;&gt;"",I12&lt;&gt;"",J12&lt;&gt;""),"X","R")))))))</f>
        <v>C</v>
      </c>
      <c r="M12" s="57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6" ht="10.5" customHeight="1">
      <c r="A13" s="18"/>
      <c r="F13" s="1"/>
    </row>
    <row r="14" spans="2:5" ht="15.75">
      <c r="B14" s="99" t="s">
        <v>67</v>
      </c>
      <c r="C14" s="99"/>
      <c r="D14" s="99"/>
      <c r="E14" s="99"/>
    </row>
    <row r="15" spans="2:15" ht="15.75">
      <c r="B15" s="93" t="s">
        <v>41</v>
      </c>
      <c r="C15" s="93"/>
      <c r="D15" s="93"/>
      <c r="E15" s="93" t="s">
        <v>22</v>
      </c>
      <c r="F15" s="93"/>
      <c r="G15" s="93"/>
      <c r="H15" s="93"/>
      <c r="I15" s="94" t="s">
        <v>23</v>
      </c>
      <c r="J15" s="94"/>
      <c r="K15" s="94"/>
      <c r="L15" s="21"/>
      <c r="M15" s="94" t="s">
        <v>42</v>
      </c>
      <c r="N15" s="94"/>
      <c r="O15" s="94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93" t="s">
        <v>55</v>
      </c>
      <c r="C19" s="93"/>
      <c r="D19" s="93"/>
      <c r="E19" s="93" t="s">
        <v>44</v>
      </c>
      <c r="F19" s="93"/>
      <c r="G19" s="93"/>
      <c r="H19" s="93"/>
      <c r="I19" s="93" t="s">
        <v>43</v>
      </c>
      <c r="J19" s="93"/>
      <c r="K19" s="93"/>
      <c r="L19" s="21"/>
      <c r="M19" s="94" t="s">
        <v>45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</mergeCells>
  <printOptions/>
  <pageMargins left="0.26" right="0.33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13" sqref="E13:H13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132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133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59" t="s">
        <v>64</v>
      </c>
      <c r="C10" s="63" t="s">
        <v>20</v>
      </c>
      <c r="D10" s="64" t="s">
        <v>65</v>
      </c>
      <c r="E10" s="65" t="s">
        <v>66</v>
      </c>
      <c r="F10" s="31">
        <v>6</v>
      </c>
      <c r="G10" s="52">
        <v>7</v>
      </c>
      <c r="H10" s="17">
        <v>8</v>
      </c>
      <c r="I10" s="17">
        <f>(H10+G10)/2</f>
        <v>7.5</v>
      </c>
      <c r="J10" s="17">
        <v>7.5</v>
      </c>
      <c r="K10" s="55">
        <f>ROUND((J10*7+I10*2+F10)/10,1)</f>
        <v>7.4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4" right="0.39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134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48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66" t="s">
        <v>58</v>
      </c>
      <c r="C10" s="69" t="s">
        <v>59</v>
      </c>
      <c r="D10" s="61" t="s">
        <v>60</v>
      </c>
      <c r="E10" s="70">
        <v>34387</v>
      </c>
      <c r="F10" s="31">
        <v>5</v>
      </c>
      <c r="G10" s="31">
        <v>5</v>
      </c>
      <c r="H10" s="16"/>
      <c r="I10" s="17">
        <f>G10</f>
        <v>5</v>
      </c>
      <c r="J10" s="17">
        <v>4</v>
      </c>
      <c r="K10" s="55">
        <f>ROUND((J10*7+I10*2+F10)/10,1)</f>
        <v>4.3</v>
      </c>
      <c r="L10" s="56" t="str">
        <f>IF(K10&gt;=8.5,"A",IF(K10&gt;=7,"B",IF(K10&gt;=5.5,"C",IF(K10&gt;=4,"D",IF(AND(K10&lt;4,K10&gt;=0),"F",IF(AND(#REF!="",I10="",J10=""),"I",IF(OR(#REF!&lt;&gt;"",I10&lt;&gt;"",J10&lt;&gt;""),"X","R")))))))</f>
        <v>D</v>
      </c>
      <c r="M10" s="57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64</v>
      </c>
      <c r="C11" s="63" t="s">
        <v>20</v>
      </c>
      <c r="D11" s="64" t="s">
        <v>65</v>
      </c>
      <c r="E11" s="65" t="s">
        <v>66</v>
      </c>
      <c r="F11" s="31">
        <v>5</v>
      </c>
      <c r="G11" s="31">
        <v>5</v>
      </c>
      <c r="H11" s="16"/>
      <c r="I11" s="17">
        <f>G11</f>
        <v>5</v>
      </c>
      <c r="J11" s="17">
        <v>4</v>
      </c>
      <c r="K11" s="55">
        <f>ROUND((J11*7+I11*2+F11)/10,1)</f>
        <v>4.3</v>
      </c>
      <c r="L11" s="56" t="str">
        <f>IF(K11&gt;=8.5,"A",IF(K11&gt;=7,"B",IF(K11&gt;=5.5,"C",IF(K11&gt;=4,"D",IF(AND(K11&lt;4,K11&gt;=0),"F",IF(AND(#REF!="",I11="",J11=""),"I",IF(OR(#REF!&lt;&gt;"",I11&lt;&gt;"",J11&lt;&gt;""),"X","R")))))))</f>
        <v>D</v>
      </c>
      <c r="M11" s="57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32</v>
      </c>
      <c r="C12" s="63" t="s">
        <v>33</v>
      </c>
      <c r="D12" s="64" t="s">
        <v>21</v>
      </c>
      <c r="E12" s="72" t="s">
        <v>87</v>
      </c>
      <c r="F12" s="31">
        <v>9</v>
      </c>
      <c r="G12" s="31">
        <v>6</v>
      </c>
      <c r="H12" s="16"/>
      <c r="I12" s="17">
        <f>G12</f>
        <v>6</v>
      </c>
      <c r="J12" s="17">
        <v>4</v>
      </c>
      <c r="K12" s="55">
        <f>ROUND((J12*7+I12*2+F12)/10,1)</f>
        <v>4.9</v>
      </c>
      <c r="L12" s="56" t="str">
        <f>IF(K12&gt;=8.5,"A",IF(K12&gt;=7,"B",IF(K12&gt;=5.5,"C",IF(K12&gt;=4,"D",IF(AND(K12&lt;4,K12&gt;=0),"F",IF(AND(#REF!="",I12="",J12=""),"I",IF(OR(#REF!&lt;&gt;"",I12&lt;&gt;"",J12&lt;&gt;""),"X","R")))))))</f>
        <v>D</v>
      </c>
      <c r="M12" s="57">
        <f>IF(L12="A",4,IF(L12="B",3,IF(L12="C",2,IF(L12="D",1,0))))</f>
        <v>1</v>
      </c>
      <c r="N12" s="8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1:6" ht="10.5" customHeight="1">
      <c r="A13" s="18"/>
      <c r="F13" s="1"/>
    </row>
    <row r="14" spans="2:5" ht="15.75">
      <c r="B14" s="99" t="s">
        <v>67</v>
      </c>
      <c r="C14" s="99"/>
      <c r="D14" s="99"/>
      <c r="E14" s="99"/>
    </row>
    <row r="15" spans="2:15" ht="15.75">
      <c r="B15" s="93" t="s">
        <v>41</v>
      </c>
      <c r="C15" s="93"/>
      <c r="D15" s="93"/>
      <c r="E15" s="93" t="s">
        <v>22</v>
      </c>
      <c r="F15" s="93"/>
      <c r="G15" s="93"/>
      <c r="H15" s="93"/>
      <c r="I15" s="94" t="s">
        <v>23</v>
      </c>
      <c r="J15" s="94"/>
      <c r="K15" s="94"/>
      <c r="L15" s="21"/>
      <c r="M15" s="94" t="s">
        <v>42</v>
      </c>
      <c r="N15" s="94"/>
      <c r="O15" s="94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93" t="s">
        <v>55</v>
      </c>
      <c r="C19" s="93"/>
      <c r="D19" s="93"/>
      <c r="E19" s="93" t="s">
        <v>44</v>
      </c>
      <c r="F19" s="93"/>
      <c r="G19" s="93"/>
      <c r="H19" s="93"/>
      <c r="I19" s="93" t="s">
        <v>43</v>
      </c>
      <c r="J19" s="93"/>
      <c r="K19" s="93"/>
      <c r="L19" s="21"/>
      <c r="M19" s="94" t="s">
        <v>45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3" right="0.37" top="0.75" bottom="0.75" header="0.3" footer="0.3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10" sqref="K10:K1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142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144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66" t="s">
        <v>137</v>
      </c>
      <c r="C10" s="63" t="s">
        <v>138</v>
      </c>
      <c r="D10" s="67" t="s">
        <v>139</v>
      </c>
      <c r="E10" s="68" t="s">
        <v>140</v>
      </c>
      <c r="F10" s="31">
        <v>9</v>
      </c>
      <c r="G10" s="52">
        <v>9</v>
      </c>
      <c r="H10" s="16"/>
      <c r="I10" s="17">
        <f>G10</f>
        <v>9</v>
      </c>
      <c r="J10" s="17">
        <v>4</v>
      </c>
      <c r="K10" s="55">
        <f>ROUND((J10*7+I10*2+F10)/10,1)</f>
        <v>5.5</v>
      </c>
      <c r="L10" s="56" t="str">
        <f>IF(K10&gt;=8.5,"A",IF(K10&gt;=7,"B",IF(K10&gt;=5.5,"C",IF(K10&gt;=4,"D",IF(AND(K10&lt;4,K10&gt;=0),"F",IF(AND(#REF!="",I10="",J10=""),"I",IF(OR(#REF!&lt;&gt;"",I10&lt;&gt;"",J10&lt;&gt;""),"X","R")))))))</f>
        <v>C</v>
      </c>
      <c r="M10" s="5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108</v>
      </c>
      <c r="C11" s="63" t="s">
        <v>25</v>
      </c>
      <c r="D11" s="64" t="s">
        <v>109</v>
      </c>
      <c r="E11" s="65" t="s">
        <v>110</v>
      </c>
      <c r="F11" s="31">
        <v>8</v>
      </c>
      <c r="G11" s="52">
        <v>5</v>
      </c>
      <c r="H11" s="16"/>
      <c r="I11" s="17">
        <f>G11</f>
        <v>5</v>
      </c>
      <c r="J11" s="17">
        <v>4</v>
      </c>
      <c r="K11" s="55">
        <f>ROUND((J11*7+I11*2+F11)/10,1)</f>
        <v>4.6</v>
      </c>
      <c r="L11" s="56" t="str">
        <f>IF(K11&gt;=8.5,"A",IF(K11&gt;=7,"B",IF(K11&gt;=5.5,"C",IF(K11&gt;=4,"D",IF(AND(K11&lt;4,K11&gt;=0),"F",IF(AND(#REF!="",I11="",J11=""),"I",IF(OR(#REF!&lt;&gt;"",I11&lt;&gt;"",J11&lt;&gt;""),"X","R")))))))</f>
        <v>D</v>
      </c>
      <c r="M11" s="57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6" ht="10.5" customHeight="1">
      <c r="A12" s="18"/>
      <c r="F12" s="1"/>
    </row>
    <row r="13" spans="2:5" ht="15.75">
      <c r="B13" s="99" t="s">
        <v>143</v>
      </c>
      <c r="C13" s="99"/>
      <c r="D13" s="99"/>
      <c r="E13" s="99"/>
    </row>
    <row r="14" spans="2:15" ht="15.75">
      <c r="B14" s="93" t="s">
        <v>41</v>
      </c>
      <c r="C14" s="93"/>
      <c r="D14" s="93"/>
      <c r="E14" s="93" t="s">
        <v>22</v>
      </c>
      <c r="F14" s="93"/>
      <c r="G14" s="93"/>
      <c r="H14" s="93"/>
      <c r="I14" s="94" t="s">
        <v>23</v>
      </c>
      <c r="J14" s="94"/>
      <c r="K14" s="94"/>
      <c r="L14" s="21"/>
      <c r="M14" s="94" t="s">
        <v>42</v>
      </c>
      <c r="N14" s="94"/>
      <c r="O14" s="94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5" ht="15.75">
      <c r="B18" s="93" t="s">
        <v>55</v>
      </c>
      <c r="C18" s="93"/>
      <c r="D18" s="93"/>
      <c r="E18" s="93" t="s">
        <v>44</v>
      </c>
      <c r="F18" s="93"/>
      <c r="G18" s="93"/>
      <c r="H18" s="93"/>
      <c r="I18" s="93" t="s">
        <v>43</v>
      </c>
      <c r="J18" s="93"/>
      <c r="K18" s="93"/>
      <c r="L18" s="21"/>
      <c r="M18" s="94" t="s">
        <v>45</v>
      </c>
      <c r="N18" s="94"/>
      <c r="O18" s="94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</sheetData>
  <sheetProtection/>
  <mergeCells count="26">
    <mergeCell ref="B18:D18"/>
    <mergeCell ref="E18:H18"/>
    <mergeCell ref="I18:K18"/>
    <mergeCell ref="M18:O18"/>
    <mergeCell ref="N8:O9"/>
    <mergeCell ref="B13:E13"/>
    <mergeCell ref="B14:D14"/>
    <mergeCell ref="E14:H14"/>
    <mergeCell ref="I14:K14"/>
    <mergeCell ref="M14:O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1" right="0.28" top="0.75" bottom="0.75" header="0.3" footer="0.3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B13" sqref="B13:E13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145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144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147</v>
      </c>
      <c r="C10" s="63" t="s">
        <v>148</v>
      </c>
      <c r="D10" s="64" t="s">
        <v>17</v>
      </c>
      <c r="E10" s="65" t="s">
        <v>149</v>
      </c>
      <c r="F10" s="31">
        <v>10</v>
      </c>
      <c r="G10" s="52">
        <v>8</v>
      </c>
      <c r="H10" s="16"/>
      <c r="I10" s="17">
        <f>G10</f>
        <v>8</v>
      </c>
      <c r="J10" s="17">
        <v>6.5</v>
      </c>
      <c r="K10" s="55">
        <f>ROUND((J10*7+I10*2+F10)/10,1)</f>
        <v>7.2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58</v>
      </c>
      <c r="C11" s="63" t="s">
        <v>59</v>
      </c>
      <c r="D11" s="64" t="s">
        <v>60</v>
      </c>
      <c r="E11" s="65" t="s">
        <v>150</v>
      </c>
      <c r="F11" s="31">
        <v>9</v>
      </c>
      <c r="G11" s="52">
        <v>7.5</v>
      </c>
      <c r="H11" s="16"/>
      <c r="I11" s="17">
        <f>G11</f>
        <v>7.5</v>
      </c>
      <c r="J11" s="17">
        <v>6.5</v>
      </c>
      <c r="K11" s="55">
        <f>ROUND((J11*7+I11*2+F11)/10,1)</f>
        <v>7</v>
      </c>
      <c r="L11" s="56" t="str">
        <f>IF(K11&gt;=8.5,"A",IF(K11&gt;=7,"B",IF(K11&gt;=5.5,"C",IF(K11&gt;=4,"D",IF(AND(K11&lt;4,K11&gt;=0),"F",IF(AND(#REF!="",I11="",J11=""),"I",IF(OR(#REF!&lt;&gt;"",I11&lt;&gt;"",J11&lt;&gt;""),"X","R")))))))</f>
        <v>B</v>
      </c>
      <c r="M11" s="57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64</v>
      </c>
      <c r="C12" s="63" t="s">
        <v>20</v>
      </c>
      <c r="D12" s="64" t="s">
        <v>65</v>
      </c>
      <c r="E12" s="65" t="s">
        <v>66</v>
      </c>
      <c r="F12" s="31">
        <v>10</v>
      </c>
      <c r="G12" s="52">
        <v>9</v>
      </c>
      <c r="H12" s="16"/>
      <c r="I12" s="17">
        <f>G12</f>
        <v>9</v>
      </c>
      <c r="J12" s="17">
        <v>6</v>
      </c>
      <c r="K12" s="55">
        <f>ROUND((J12*7+I12*2+F12)/10,1)</f>
        <v>7</v>
      </c>
      <c r="L12" s="56" t="str">
        <f>IF(K12&gt;=8.5,"A",IF(K12&gt;=7,"B",IF(K12&gt;=5.5,"C",IF(K12&gt;=4,"D",IF(AND(K12&lt;4,K12&gt;=0),"F",IF(AND(#REF!="",I12="",J12=""),"I",IF(OR(#REF!&lt;&gt;"",I12&lt;&gt;"",J12&lt;&gt;""),"X","R")))))))</f>
        <v>B</v>
      </c>
      <c r="M12" s="57">
        <f>IF(L12="A",4,IF(L12="B",3,IF(L12="C",2,IF(L12="D",1,0))))</f>
        <v>3</v>
      </c>
      <c r="N12" s="8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ht="21.75" customHeight="1">
      <c r="A13" s="9">
        <v>4</v>
      </c>
      <c r="B13" s="59" t="s">
        <v>108</v>
      </c>
      <c r="C13" s="63" t="s">
        <v>25</v>
      </c>
      <c r="D13" s="64" t="s">
        <v>109</v>
      </c>
      <c r="E13" s="65" t="s">
        <v>110</v>
      </c>
      <c r="F13" s="31">
        <v>8</v>
      </c>
      <c r="G13" s="52">
        <v>7</v>
      </c>
      <c r="H13" s="16"/>
      <c r="I13" s="17">
        <f>G13</f>
        <v>7</v>
      </c>
      <c r="J13" s="17">
        <v>6</v>
      </c>
      <c r="K13" s="55">
        <f>ROUND((J13*7+I13*2+F13)/10,1)</f>
        <v>6.4</v>
      </c>
      <c r="L13" s="56" t="str">
        <f>IF(K13&gt;=8.5,"A",IF(K13&gt;=7,"B",IF(K13&gt;=5.5,"C",IF(K13&gt;=4,"D",IF(AND(K13&lt;4,K13&gt;=0),"F",IF(AND(#REF!="",I13="",J13=""),"I",IF(OR(#REF!&lt;&gt;"",I13&lt;&gt;"",J13&lt;&gt;""),"X","R")))))))</f>
        <v>C</v>
      </c>
      <c r="M13" s="57">
        <f>IF(L13="A",4,IF(L13="B",3,IF(L13="C",2,IF(L13="D",1,0))))</f>
        <v>2</v>
      </c>
      <c r="N13" s="8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1:6" ht="10.5" customHeight="1">
      <c r="A14" s="18"/>
      <c r="F14" s="1"/>
    </row>
    <row r="15" spans="2:5" ht="15.75">
      <c r="B15" s="99" t="s">
        <v>146</v>
      </c>
      <c r="C15" s="99"/>
      <c r="D15" s="99"/>
      <c r="E15" s="99"/>
    </row>
    <row r="16" spans="2:15" ht="15.75">
      <c r="B16" s="93" t="s">
        <v>41</v>
      </c>
      <c r="C16" s="93"/>
      <c r="D16" s="93"/>
      <c r="E16" s="93" t="s">
        <v>22</v>
      </c>
      <c r="F16" s="93"/>
      <c r="G16" s="93"/>
      <c r="H16" s="93"/>
      <c r="I16" s="94" t="s">
        <v>23</v>
      </c>
      <c r="J16" s="94"/>
      <c r="K16" s="94"/>
      <c r="L16" s="21"/>
      <c r="M16" s="94" t="s">
        <v>42</v>
      </c>
      <c r="N16" s="94"/>
      <c r="O16" s="94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  <row r="20" spans="2:15" ht="15.75">
      <c r="B20" s="93" t="s">
        <v>55</v>
      </c>
      <c r="C20" s="93"/>
      <c r="D20" s="93"/>
      <c r="E20" s="93" t="s">
        <v>44</v>
      </c>
      <c r="F20" s="93"/>
      <c r="G20" s="93"/>
      <c r="H20" s="93"/>
      <c r="I20" s="93" t="s">
        <v>43</v>
      </c>
      <c r="J20" s="93"/>
      <c r="K20" s="93"/>
      <c r="L20" s="21"/>
      <c r="M20" s="94" t="s">
        <v>45</v>
      </c>
      <c r="N20" s="94"/>
      <c r="O20" s="94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</sheetData>
  <sheetProtection/>
  <mergeCells count="26">
    <mergeCell ref="B20:D20"/>
    <mergeCell ref="E20:H20"/>
    <mergeCell ref="I20:K20"/>
    <mergeCell ref="M20:O20"/>
    <mergeCell ref="N8:O9"/>
    <mergeCell ref="B15:E15"/>
    <mergeCell ref="B16:D16"/>
    <mergeCell ref="E16:H16"/>
    <mergeCell ref="I16:K16"/>
    <mergeCell ref="M16:O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9" right="0.32" top="0.75" bottom="0.75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151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152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7" ht="21.75" customHeight="1">
      <c r="A10" s="9">
        <v>1</v>
      </c>
      <c r="B10" s="59" t="s">
        <v>34</v>
      </c>
      <c r="C10" s="63" t="s">
        <v>35</v>
      </c>
      <c r="D10" s="64" t="s">
        <v>36</v>
      </c>
      <c r="E10" s="65" t="s">
        <v>118</v>
      </c>
      <c r="F10" s="31">
        <v>7</v>
      </c>
      <c r="G10" s="31">
        <v>8</v>
      </c>
      <c r="H10" s="17"/>
      <c r="I10" s="17">
        <f>G10</f>
        <v>8</v>
      </c>
      <c r="J10" s="17">
        <v>5.5</v>
      </c>
      <c r="K10" s="20">
        <f>ROUND((J10*6+I10*3+F10)/10,1)</f>
        <v>6.4</v>
      </c>
      <c r="L10" s="14" t="str">
        <f>IF(K10&gt;=8.5,"A",IF(K10&gt;=7,"B",IF(K10&gt;=5.5,"C",IF(K10&gt;=4,"D",IF(AND(K10&lt;4,K10&gt;=0),"F",IF(AND(#REF!="",I10="",J10=""),"I",IF(OR(#REF!&lt;&gt;"",I10&lt;&gt;"",J10&lt;&gt;""),"X","R")))))))</f>
        <v>C</v>
      </c>
      <c r="M10" s="15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  <c r="Q10" s="1">
        <f>(I10*3+F10)</f>
        <v>31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3" right="0.32" top="0.75" bottom="0.75" header="0.3" footer="0.3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135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136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66" t="s">
        <v>137</v>
      </c>
      <c r="C10" s="63" t="s">
        <v>138</v>
      </c>
      <c r="D10" s="67" t="s">
        <v>139</v>
      </c>
      <c r="E10" s="68" t="s">
        <v>140</v>
      </c>
      <c r="F10" s="31">
        <v>9</v>
      </c>
      <c r="G10" s="52">
        <v>8</v>
      </c>
      <c r="H10" s="16"/>
      <c r="I10" s="17">
        <f>G10</f>
        <v>8</v>
      </c>
      <c r="J10" s="17">
        <v>7.5</v>
      </c>
      <c r="K10" s="55">
        <f>ROUND((J10*7+I10*2+F10)/10,1)</f>
        <v>7.8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66" t="s">
        <v>101</v>
      </c>
      <c r="C11" s="73" t="s">
        <v>102</v>
      </c>
      <c r="D11" s="64" t="s">
        <v>103</v>
      </c>
      <c r="E11" s="74" t="s">
        <v>104</v>
      </c>
      <c r="F11" s="31">
        <v>9</v>
      </c>
      <c r="G11" s="52">
        <v>8</v>
      </c>
      <c r="H11" s="16"/>
      <c r="I11" s="17">
        <f>G11</f>
        <v>8</v>
      </c>
      <c r="J11" s="17">
        <v>7</v>
      </c>
      <c r="K11" s="55">
        <f>ROUND((J11*7+I11*2+F11)/10,1)</f>
        <v>7.4</v>
      </c>
      <c r="L11" s="56" t="str">
        <f>IF(K11&gt;=8.5,"A",IF(K11&gt;=7,"B",IF(K11&gt;=5.5,"C",IF(K11&gt;=4,"D",IF(AND(K11&lt;4,K11&gt;=0),"F",IF(AND(#REF!="",I11="",J11=""),"I",IF(OR(#REF!&lt;&gt;"",I11&lt;&gt;"",J11&lt;&gt;""),"X","R")))))))</f>
        <v>B</v>
      </c>
      <c r="M11" s="57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66" t="s">
        <v>80</v>
      </c>
      <c r="C12" s="60" t="s">
        <v>81</v>
      </c>
      <c r="D12" s="61" t="s">
        <v>82</v>
      </c>
      <c r="E12" s="62" t="s">
        <v>141</v>
      </c>
      <c r="F12" s="31">
        <v>9</v>
      </c>
      <c r="G12" s="52">
        <v>8</v>
      </c>
      <c r="H12" s="16"/>
      <c r="I12" s="17">
        <f>G12</f>
        <v>8</v>
      </c>
      <c r="J12" s="17">
        <v>7</v>
      </c>
      <c r="K12" s="55">
        <f>ROUND((J12*7+I12*2+F12)/10,1)</f>
        <v>7.4</v>
      </c>
      <c r="L12" s="56" t="str">
        <f>IF(K12&gt;=8.5,"A",IF(K12&gt;=7,"B",IF(K12&gt;=5.5,"C",IF(K12&gt;=4,"D",IF(AND(K12&lt;4,K12&gt;=0),"F",IF(AND(#REF!="",I12="",J12=""),"I",IF(OR(#REF!&lt;&gt;"",I12&lt;&gt;"",J12&lt;&gt;""),"X","R")))))))</f>
        <v>B</v>
      </c>
      <c r="M12" s="57">
        <f>IF(L12="A",4,IF(L12="B",3,IF(L12="C",2,IF(L12="D",1,0))))</f>
        <v>3</v>
      </c>
      <c r="N12" s="8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6" ht="10.5" customHeight="1">
      <c r="A13" s="18"/>
      <c r="F13" s="1"/>
    </row>
    <row r="14" spans="2:5" ht="15.75">
      <c r="B14" s="99" t="s">
        <v>67</v>
      </c>
      <c r="C14" s="99"/>
      <c r="D14" s="99"/>
      <c r="E14" s="99"/>
    </row>
    <row r="15" spans="2:15" ht="15.75">
      <c r="B15" s="93" t="s">
        <v>41</v>
      </c>
      <c r="C15" s="93"/>
      <c r="D15" s="93"/>
      <c r="E15" s="93" t="s">
        <v>22</v>
      </c>
      <c r="F15" s="93"/>
      <c r="G15" s="93"/>
      <c r="H15" s="93"/>
      <c r="I15" s="94" t="s">
        <v>23</v>
      </c>
      <c r="J15" s="94"/>
      <c r="K15" s="94"/>
      <c r="L15" s="21"/>
      <c r="M15" s="94" t="s">
        <v>42</v>
      </c>
      <c r="N15" s="94"/>
      <c r="O15" s="94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93" t="s">
        <v>55</v>
      </c>
      <c r="C19" s="93"/>
      <c r="D19" s="93"/>
      <c r="E19" s="93" t="s">
        <v>44</v>
      </c>
      <c r="F19" s="93"/>
      <c r="G19" s="93"/>
      <c r="H19" s="93"/>
      <c r="I19" s="93" t="s">
        <v>43</v>
      </c>
      <c r="J19" s="93"/>
      <c r="K19" s="93"/>
      <c r="L19" s="21"/>
      <c r="M19" s="94" t="s">
        <v>45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</mergeCells>
  <printOptions/>
  <pageMargins left="0.32" right="0.39" top="0.75" bottom="0.75" header="0.3" footer="0.3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0.8515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0039062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158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159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59" t="s">
        <v>80</v>
      </c>
      <c r="C10" s="63" t="s">
        <v>81</v>
      </c>
      <c r="D10" s="64" t="s">
        <v>82</v>
      </c>
      <c r="E10" s="65" t="s">
        <v>83</v>
      </c>
      <c r="F10" s="31">
        <v>9</v>
      </c>
      <c r="G10" s="52">
        <v>8</v>
      </c>
      <c r="H10" s="16"/>
      <c r="I10" s="17">
        <f>G10</f>
        <v>8</v>
      </c>
      <c r="J10" s="17">
        <v>6.5</v>
      </c>
      <c r="K10" s="55">
        <f>ROUND((J10*7+I10*2+F10)/10,1)</f>
        <v>7.1</v>
      </c>
      <c r="L10" s="14" t="str">
        <f>IF(K10&gt;=8.5,"A",IF(K10&gt;=7,"B",IF(K10&gt;=5.5,"C",IF(K10&gt;=4,"D",IF(AND(K10&lt;4,K10&gt;=0),"F",IF(AND(#REF!="",I10="",J10=""),"I",IF(OR(#REF!&lt;&gt;"",I10&lt;&gt;"",J10&lt;&gt;""),"X","R")))))))</f>
        <v>B</v>
      </c>
      <c r="M10" s="15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1" ht="10.5" customHeight="1">
      <c r="A11" s="18"/>
      <c r="F11" s="1"/>
      <c r="K11" s="7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8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28125" style="1" customWidth="1"/>
    <col min="4" max="4" width="6.0039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157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57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58" customFormat="1" ht="21.75" customHeight="1">
      <c r="A10" s="9">
        <v>1</v>
      </c>
      <c r="B10" s="59" t="s">
        <v>58</v>
      </c>
      <c r="C10" s="60" t="s">
        <v>59</v>
      </c>
      <c r="D10" s="61" t="s">
        <v>60</v>
      </c>
      <c r="E10" s="62">
        <v>34387</v>
      </c>
      <c r="F10" s="31">
        <v>6</v>
      </c>
      <c r="G10" s="52">
        <v>6</v>
      </c>
      <c r="H10" s="17"/>
      <c r="I10" s="17">
        <f>G10</f>
        <v>6</v>
      </c>
      <c r="J10" s="17">
        <v>9.5</v>
      </c>
      <c r="K10" s="55">
        <f>ROUND((J10*6+I10*3+F10)/10,1)</f>
        <v>8.1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34" right="0.29" top="0.75" bottom="0.75" header="0.3" footer="0.3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1" sqref="B11:E11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2.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160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159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59" t="s">
        <v>80</v>
      </c>
      <c r="C10" s="63" t="s">
        <v>81</v>
      </c>
      <c r="D10" s="64" t="s">
        <v>82</v>
      </c>
      <c r="E10" s="65" t="s">
        <v>83</v>
      </c>
      <c r="F10" s="31">
        <v>8</v>
      </c>
      <c r="G10" s="52">
        <v>7.5</v>
      </c>
      <c r="H10" s="16"/>
      <c r="I10" s="17">
        <f>G10</f>
        <v>7.5</v>
      </c>
      <c r="J10" s="17">
        <v>6.5</v>
      </c>
      <c r="K10" s="55">
        <f>ROUND((J10*6+I10*3+F10)/10,1)</f>
        <v>7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64</v>
      </c>
      <c r="C11" s="63" t="s">
        <v>20</v>
      </c>
      <c r="D11" s="64" t="s">
        <v>65</v>
      </c>
      <c r="E11" s="65" t="s">
        <v>66</v>
      </c>
      <c r="F11" s="31">
        <v>8.5</v>
      </c>
      <c r="G11" s="52">
        <v>5.7</v>
      </c>
      <c r="H11" s="16"/>
      <c r="I11" s="17">
        <f>G11</f>
        <v>5.7</v>
      </c>
      <c r="J11" s="17">
        <v>6</v>
      </c>
      <c r="K11" s="55">
        <f>ROUND((J11*6+I11*3+F11)/10,1)</f>
        <v>6.2</v>
      </c>
      <c r="L11" s="56" t="str">
        <f>IF(K11&gt;=8.5,"A",IF(K11&gt;=7,"B",IF(K11&gt;=5.5,"C",IF(K11&gt;=4,"D",IF(AND(K11&lt;4,K11&gt;=0),"F",IF(AND(#REF!="",I11="",J11=""),"I",IF(OR(#REF!&lt;&gt;"",I11&lt;&gt;"",J11&lt;&gt;""),"X","R")))))))</f>
        <v>C</v>
      </c>
      <c r="M11" s="57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108</v>
      </c>
      <c r="C12" s="63" t="s">
        <v>25</v>
      </c>
      <c r="D12" s="64" t="s">
        <v>109</v>
      </c>
      <c r="E12" s="65" t="s">
        <v>110</v>
      </c>
      <c r="F12" s="31">
        <v>8</v>
      </c>
      <c r="G12" s="52">
        <v>7.2</v>
      </c>
      <c r="H12" s="16"/>
      <c r="I12" s="17">
        <f>G12</f>
        <v>7.2</v>
      </c>
      <c r="J12" s="17">
        <v>6.5</v>
      </c>
      <c r="K12" s="55">
        <f>ROUND((J12*6+I12*3+F12)/10,1)</f>
        <v>6.9</v>
      </c>
      <c r="L12" s="56" t="str">
        <f>IF(K12&gt;=8.5,"A",IF(K12&gt;=7,"B",IF(K12&gt;=5.5,"C",IF(K12&gt;=4,"D",IF(AND(K12&lt;4,K12&gt;=0),"F",IF(AND(#REF!="",I12="",J12=""),"I",IF(OR(#REF!&lt;&gt;"",I12&lt;&gt;"",J12&lt;&gt;""),"X","R")))))))</f>
        <v>C</v>
      </c>
      <c r="M12" s="57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6" ht="10.5" customHeight="1">
      <c r="A13" s="18"/>
      <c r="F13" s="1"/>
    </row>
    <row r="14" spans="2:5" ht="15.75">
      <c r="B14" s="99" t="s">
        <v>67</v>
      </c>
      <c r="C14" s="99"/>
      <c r="D14" s="99"/>
      <c r="E14" s="99"/>
    </row>
    <row r="15" spans="2:15" ht="15.75">
      <c r="B15" s="93" t="s">
        <v>41</v>
      </c>
      <c r="C15" s="93"/>
      <c r="D15" s="93"/>
      <c r="E15" s="93" t="s">
        <v>22</v>
      </c>
      <c r="F15" s="93"/>
      <c r="G15" s="93"/>
      <c r="H15" s="93"/>
      <c r="I15" s="94" t="s">
        <v>23</v>
      </c>
      <c r="J15" s="94"/>
      <c r="K15" s="94"/>
      <c r="L15" s="21"/>
      <c r="M15" s="94" t="s">
        <v>42</v>
      </c>
      <c r="N15" s="94"/>
      <c r="O15" s="94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93" t="s">
        <v>55</v>
      </c>
      <c r="C19" s="93"/>
      <c r="D19" s="93"/>
      <c r="E19" s="93" t="s">
        <v>44</v>
      </c>
      <c r="F19" s="93"/>
      <c r="G19" s="93"/>
      <c r="H19" s="93"/>
      <c r="I19" s="93" t="s">
        <v>43</v>
      </c>
      <c r="J19" s="93"/>
      <c r="K19" s="93"/>
      <c r="L19" s="21"/>
      <c r="M19" s="94" t="s">
        <v>45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5" right="0.36" top="0.75" bottom="0.75" header="0.3" footer="0.3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2">
      <selection activeCell="K49" sqref="K49:N49"/>
    </sheetView>
  </sheetViews>
  <sheetFormatPr defaultColWidth="9.140625" defaultRowHeight="12.75"/>
  <cols>
    <col min="1" max="1" width="4.7109375" style="0" customWidth="1"/>
    <col min="2" max="2" width="12.421875" style="0" customWidth="1"/>
    <col min="3" max="3" width="14.140625" style="0" customWidth="1"/>
    <col min="4" max="4" width="6.8515625" style="0" customWidth="1"/>
    <col min="5" max="5" width="12.140625" style="81" customWidth="1"/>
    <col min="6" max="6" width="9.8515625" style="0" customWidth="1"/>
    <col min="7" max="7" width="8.28125" style="0" customWidth="1"/>
    <col min="8" max="8" width="6.28125" style="0" customWidth="1"/>
    <col min="9" max="9" width="6.7109375" style="0" customWidth="1"/>
    <col min="10" max="10" width="8.00390625" style="0" customWidth="1"/>
    <col min="11" max="11" width="11.57421875" style="0" customWidth="1"/>
    <col min="12" max="17" width="9.140625" style="76" customWidth="1"/>
  </cols>
  <sheetData>
    <row r="1" spans="1:11" ht="15.75">
      <c r="A1" s="110" t="s">
        <v>1</v>
      </c>
      <c r="B1" s="110"/>
      <c r="C1" s="110"/>
      <c r="D1" s="110"/>
      <c r="E1" s="93" t="s">
        <v>7</v>
      </c>
      <c r="F1" s="93"/>
      <c r="G1" s="93"/>
      <c r="H1" s="93"/>
      <c r="I1" s="93"/>
      <c r="J1" s="93"/>
      <c r="K1" s="1"/>
    </row>
    <row r="2" spans="1:11" ht="15.75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1"/>
    </row>
    <row r="3" spans="1:11" ht="19.5" customHeight="1">
      <c r="A3" s="1"/>
      <c r="B3" s="1"/>
      <c r="C3" s="1"/>
      <c r="D3" s="1"/>
      <c r="E3" s="110" t="s">
        <v>16</v>
      </c>
      <c r="F3" s="110"/>
      <c r="G3" s="110"/>
      <c r="H3" s="110"/>
      <c r="I3" s="110"/>
      <c r="J3" s="110"/>
      <c r="K3" s="1"/>
    </row>
    <row r="4" spans="1:11" ht="19.5" customHeight="1">
      <c r="A4" s="1"/>
      <c r="B4" s="1"/>
      <c r="C4" s="1"/>
      <c r="D4" s="1"/>
      <c r="E4" s="93" t="s">
        <v>226</v>
      </c>
      <c r="F4" s="93"/>
      <c r="G4" s="93"/>
      <c r="H4" s="93"/>
      <c r="I4" s="93"/>
      <c r="J4" s="93"/>
      <c r="K4" s="1"/>
    </row>
    <row r="5" spans="1:11" ht="19.5" customHeight="1">
      <c r="A5" s="1"/>
      <c r="B5" s="1"/>
      <c r="C5" s="1"/>
      <c r="D5" s="1"/>
      <c r="E5" s="90" t="s">
        <v>225</v>
      </c>
      <c r="F5" s="77"/>
      <c r="G5" s="77"/>
      <c r="H5" s="77"/>
      <c r="I5" s="77"/>
      <c r="J5" s="77"/>
      <c r="K5" s="1"/>
    </row>
    <row r="6" spans="1:11" ht="19.5" customHeight="1">
      <c r="A6" s="1"/>
      <c r="B6" s="1"/>
      <c r="C6" s="1"/>
      <c r="D6" s="1"/>
      <c r="E6" s="100" t="s">
        <v>161</v>
      </c>
      <c r="F6" s="100"/>
      <c r="G6" s="100"/>
      <c r="H6" s="100"/>
      <c r="I6" s="100"/>
      <c r="J6" s="100"/>
      <c r="K6" s="1"/>
    </row>
    <row r="7" spans="1:11" ht="19.5" customHeight="1">
      <c r="A7" s="1"/>
      <c r="B7" s="1"/>
      <c r="C7" s="1"/>
      <c r="D7" s="1"/>
      <c r="E7" s="13"/>
      <c r="F7" s="1"/>
      <c r="G7" s="1"/>
      <c r="H7" s="6"/>
      <c r="I7" s="6"/>
      <c r="J7" s="1"/>
      <c r="K7" s="1"/>
    </row>
    <row r="8" spans="1:11" ht="28.5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162</v>
      </c>
      <c r="G8" s="105" t="s">
        <v>11</v>
      </c>
      <c r="H8" s="106"/>
      <c r="I8" s="107"/>
      <c r="J8" s="95" t="s">
        <v>15</v>
      </c>
      <c r="K8" s="96"/>
    </row>
    <row r="9" spans="1:11" ht="40.5" customHeight="1">
      <c r="A9" s="101"/>
      <c r="B9" s="101"/>
      <c r="C9" s="101"/>
      <c r="D9" s="101"/>
      <c r="E9" s="101"/>
      <c r="F9" s="104"/>
      <c r="G9" s="4" t="s">
        <v>13</v>
      </c>
      <c r="H9" s="4" t="s">
        <v>6</v>
      </c>
      <c r="I9" s="4" t="s">
        <v>14</v>
      </c>
      <c r="J9" s="97"/>
      <c r="K9" s="98"/>
    </row>
    <row r="10" spans="1:17" s="82" customFormat="1" ht="15.75">
      <c r="A10" s="78">
        <v>1</v>
      </c>
      <c r="B10" s="59" t="s">
        <v>163</v>
      </c>
      <c r="C10" s="63" t="s">
        <v>164</v>
      </c>
      <c r="D10" s="64" t="s">
        <v>165</v>
      </c>
      <c r="E10" s="72" t="s">
        <v>166</v>
      </c>
      <c r="F10" s="16">
        <v>7</v>
      </c>
      <c r="G10" s="79">
        <f>F10</f>
        <v>7</v>
      </c>
      <c r="H10" s="22" t="str">
        <f>IF(F10="","X",IF($G10&gt;=8.5,"A",IF(7&lt;=$G10,"B",IF(5.5&lt;=$G10,"C",IF(4&lt;=$G10,"D","F")))))</f>
        <v>B</v>
      </c>
      <c r="I10" s="22">
        <f>IF(H10="A",4,IF(H10="B",3,IF(H10="C",2,IF(H10="D",1,0))))</f>
        <v>3</v>
      </c>
      <c r="J10" s="80" t="str">
        <f>IF(H10="A","GIỎI",IF(H10="B","KHÁ",IF(H10="C","TB",IF(H10="D","TB YẾU","KÉM"))))</f>
        <v>KHÁ</v>
      </c>
      <c r="K10" s="22" t="str">
        <f>IF(OR(G10&lt;4,F10&lt;=2),"KHÔNG ĐẠT","ĐẠT")</f>
        <v>ĐẠT</v>
      </c>
      <c r="L10" s="76"/>
      <c r="M10" s="81"/>
      <c r="N10" s="81"/>
      <c r="O10" s="81"/>
      <c r="P10" s="81"/>
      <c r="Q10" s="81"/>
    </row>
    <row r="11" spans="1:17" s="82" customFormat="1" ht="15.75">
      <c r="A11" s="78">
        <v>2</v>
      </c>
      <c r="B11" s="59" t="s">
        <v>93</v>
      </c>
      <c r="C11" s="63" t="s">
        <v>94</v>
      </c>
      <c r="D11" s="64" t="s">
        <v>95</v>
      </c>
      <c r="E11" s="72" t="s">
        <v>96</v>
      </c>
      <c r="F11" s="16">
        <v>7.659999999999999</v>
      </c>
      <c r="G11" s="79">
        <f aca="true" t="shared" si="0" ref="G11:G45">F11</f>
        <v>7.659999999999999</v>
      </c>
      <c r="H11" s="22" t="str">
        <f aca="true" t="shared" si="1" ref="H11:H45">IF(F11="","X",IF($G11&gt;=8.5,"A",IF(7&lt;=$G11,"B",IF(5.5&lt;=$G11,"C",IF(4&lt;=$G11,"D","F")))))</f>
        <v>B</v>
      </c>
      <c r="I11" s="22">
        <f aca="true" t="shared" si="2" ref="I11:I45">IF(H11="A",4,IF(H11="B",3,IF(H11="C",2,IF(H11="D",1,0))))</f>
        <v>3</v>
      </c>
      <c r="J11" s="80" t="str">
        <f aca="true" t="shared" si="3" ref="J11:J45">IF(H11="A","GIỎI",IF(H11="B","KHÁ",IF(H11="C","TB",IF(H11="D","TB YẾU","KÉM"))))</f>
        <v>KHÁ</v>
      </c>
      <c r="K11" s="22" t="str">
        <f aca="true" t="shared" si="4" ref="K11:K45">IF(OR(G11&lt;4,F11&lt;=2),"KHÔNG ĐẠT","ĐẠT")</f>
        <v>ĐẠT</v>
      </c>
      <c r="L11" s="76"/>
      <c r="M11" s="81"/>
      <c r="N11" s="81"/>
      <c r="O11" s="81"/>
      <c r="P11" s="81"/>
      <c r="Q11" s="81"/>
    </row>
    <row r="12" spans="1:17" s="82" customFormat="1" ht="15.75">
      <c r="A12" s="78">
        <v>3</v>
      </c>
      <c r="B12" s="59" t="s">
        <v>24</v>
      </c>
      <c r="C12" s="63" t="s">
        <v>25</v>
      </c>
      <c r="D12" s="64" t="s">
        <v>26</v>
      </c>
      <c r="E12" s="72" t="s">
        <v>167</v>
      </c>
      <c r="F12" s="16">
        <v>8</v>
      </c>
      <c r="G12" s="79">
        <f t="shared" si="0"/>
        <v>8</v>
      </c>
      <c r="H12" s="22" t="str">
        <f t="shared" si="1"/>
        <v>B</v>
      </c>
      <c r="I12" s="22">
        <f t="shared" si="2"/>
        <v>3</v>
      </c>
      <c r="J12" s="80" t="str">
        <f t="shared" si="3"/>
        <v>KHÁ</v>
      </c>
      <c r="K12" s="22" t="str">
        <f t="shared" si="4"/>
        <v>ĐẠT</v>
      </c>
      <c r="L12" s="76"/>
      <c r="M12" s="81"/>
      <c r="N12" s="81"/>
      <c r="O12" s="81"/>
      <c r="P12" s="81"/>
      <c r="Q12" s="81"/>
    </row>
    <row r="13" spans="1:17" s="82" customFormat="1" ht="15.75">
      <c r="A13" s="78">
        <v>4</v>
      </c>
      <c r="B13" s="59" t="s">
        <v>168</v>
      </c>
      <c r="C13" s="63" t="s">
        <v>169</v>
      </c>
      <c r="D13" s="64" t="s">
        <v>139</v>
      </c>
      <c r="E13" s="72" t="s">
        <v>170</v>
      </c>
      <c r="F13" s="16">
        <v>8.459999999999999</v>
      </c>
      <c r="G13" s="79">
        <f t="shared" si="0"/>
        <v>8.459999999999999</v>
      </c>
      <c r="H13" s="22" t="str">
        <f t="shared" si="1"/>
        <v>B</v>
      </c>
      <c r="I13" s="22">
        <f t="shared" si="2"/>
        <v>3</v>
      </c>
      <c r="J13" s="80" t="str">
        <f t="shared" si="3"/>
        <v>KHÁ</v>
      </c>
      <c r="K13" s="22" t="str">
        <f t="shared" si="4"/>
        <v>ĐẠT</v>
      </c>
      <c r="L13" s="76"/>
      <c r="M13" s="81"/>
      <c r="N13" s="81"/>
      <c r="O13" s="81"/>
      <c r="P13" s="81"/>
      <c r="Q13" s="81"/>
    </row>
    <row r="14" spans="1:17" s="82" customFormat="1" ht="15.75">
      <c r="A14" s="78">
        <v>5</v>
      </c>
      <c r="B14" s="59" t="s">
        <v>137</v>
      </c>
      <c r="C14" s="63" t="s">
        <v>171</v>
      </c>
      <c r="D14" s="64" t="s">
        <v>139</v>
      </c>
      <c r="E14" s="72" t="s">
        <v>172</v>
      </c>
      <c r="F14" s="16">
        <v>6.07</v>
      </c>
      <c r="G14" s="79">
        <f t="shared" si="0"/>
        <v>6.07</v>
      </c>
      <c r="H14" s="22" t="str">
        <f t="shared" si="1"/>
        <v>C</v>
      </c>
      <c r="I14" s="22">
        <f t="shared" si="2"/>
        <v>2</v>
      </c>
      <c r="J14" s="80" t="str">
        <f t="shared" si="3"/>
        <v>TB</v>
      </c>
      <c r="K14" s="22" t="str">
        <f t="shared" si="4"/>
        <v>ĐẠT</v>
      </c>
      <c r="L14" s="76"/>
      <c r="M14" s="81"/>
      <c r="N14" s="81"/>
      <c r="O14" s="81"/>
      <c r="P14" s="81"/>
      <c r="Q14" s="81"/>
    </row>
    <row r="15" spans="1:17" s="82" customFormat="1" ht="15.75">
      <c r="A15" s="78">
        <v>6</v>
      </c>
      <c r="B15" s="59" t="s">
        <v>173</v>
      </c>
      <c r="C15" s="63" t="s">
        <v>174</v>
      </c>
      <c r="D15" s="64" t="s">
        <v>175</v>
      </c>
      <c r="E15" s="72" t="s">
        <v>176</v>
      </c>
      <c r="F15" s="16">
        <v>9.190000000000001</v>
      </c>
      <c r="G15" s="79">
        <f t="shared" si="0"/>
        <v>9.190000000000001</v>
      </c>
      <c r="H15" s="22" t="str">
        <f t="shared" si="1"/>
        <v>A</v>
      </c>
      <c r="I15" s="22">
        <f t="shared" si="2"/>
        <v>4</v>
      </c>
      <c r="J15" s="80" t="str">
        <f t="shared" si="3"/>
        <v>GIỎI</v>
      </c>
      <c r="K15" s="22" t="str">
        <f t="shared" si="4"/>
        <v>ĐẠT</v>
      </c>
      <c r="L15" s="76"/>
      <c r="M15" s="81"/>
      <c r="N15" s="81"/>
      <c r="O15" s="81"/>
      <c r="P15" s="81"/>
      <c r="Q15" s="81"/>
    </row>
    <row r="16" spans="1:17" s="82" customFormat="1" ht="15.75">
      <c r="A16" s="78">
        <v>7</v>
      </c>
      <c r="B16" s="59" t="s">
        <v>177</v>
      </c>
      <c r="C16" s="63" t="s">
        <v>178</v>
      </c>
      <c r="D16" s="64" t="s">
        <v>179</v>
      </c>
      <c r="E16" s="72" t="s">
        <v>180</v>
      </c>
      <c r="F16" s="16">
        <v>7.7</v>
      </c>
      <c r="G16" s="79">
        <f t="shared" si="0"/>
        <v>7.7</v>
      </c>
      <c r="H16" s="22" t="str">
        <f t="shared" si="1"/>
        <v>B</v>
      </c>
      <c r="I16" s="22">
        <f t="shared" si="2"/>
        <v>3</v>
      </c>
      <c r="J16" s="80" t="str">
        <f t="shared" si="3"/>
        <v>KHÁ</v>
      </c>
      <c r="K16" s="22" t="str">
        <f t="shared" si="4"/>
        <v>ĐẠT</v>
      </c>
      <c r="L16" s="76"/>
      <c r="M16" s="81"/>
      <c r="N16" s="81"/>
      <c r="O16" s="81"/>
      <c r="P16" s="81"/>
      <c r="Q16" s="81"/>
    </row>
    <row r="17" spans="1:17" s="82" customFormat="1" ht="15.75">
      <c r="A17" s="78">
        <v>8</v>
      </c>
      <c r="B17" s="59" t="s">
        <v>181</v>
      </c>
      <c r="C17" s="63" t="s">
        <v>182</v>
      </c>
      <c r="D17" s="64" t="s">
        <v>183</v>
      </c>
      <c r="E17" s="72" t="s">
        <v>184</v>
      </c>
      <c r="F17" s="16">
        <v>8.9</v>
      </c>
      <c r="G17" s="79">
        <f t="shared" si="0"/>
        <v>8.9</v>
      </c>
      <c r="H17" s="22" t="str">
        <f t="shared" si="1"/>
        <v>A</v>
      </c>
      <c r="I17" s="22">
        <f t="shared" si="2"/>
        <v>4</v>
      </c>
      <c r="J17" s="80" t="str">
        <f t="shared" si="3"/>
        <v>GIỎI</v>
      </c>
      <c r="K17" s="22" t="str">
        <f t="shared" si="4"/>
        <v>ĐẠT</v>
      </c>
      <c r="L17" s="76"/>
      <c r="M17" s="81"/>
      <c r="N17" s="81"/>
      <c r="O17" s="81"/>
      <c r="P17" s="81"/>
      <c r="Q17" s="81"/>
    </row>
    <row r="18" spans="1:17" s="82" customFormat="1" ht="15.75">
      <c r="A18" s="78">
        <v>9</v>
      </c>
      <c r="B18" s="59" t="s">
        <v>114</v>
      </c>
      <c r="C18" s="63" t="s">
        <v>115</v>
      </c>
      <c r="D18" s="64" t="s">
        <v>116</v>
      </c>
      <c r="E18" s="72" t="s">
        <v>117</v>
      </c>
      <c r="F18" s="16">
        <v>8.98</v>
      </c>
      <c r="G18" s="79">
        <f t="shared" si="0"/>
        <v>8.98</v>
      </c>
      <c r="H18" s="22" t="str">
        <f t="shared" si="1"/>
        <v>A</v>
      </c>
      <c r="I18" s="22">
        <f t="shared" si="2"/>
        <v>4</v>
      </c>
      <c r="J18" s="80" t="str">
        <f t="shared" si="3"/>
        <v>GIỎI</v>
      </c>
      <c r="K18" s="22" t="str">
        <f t="shared" si="4"/>
        <v>ĐẠT</v>
      </c>
      <c r="L18" s="76"/>
      <c r="M18" s="81"/>
      <c r="N18" s="81"/>
      <c r="O18" s="81"/>
      <c r="P18" s="81"/>
      <c r="Q18" s="81"/>
    </row>
    <row r="19" spans="1:17" s="82" customFormat="1" ht="15.75">
      <c r="A19" s="78">
        <v>10</v>
      </c>
      <c r="B19" s="59" t="s">
        <v>123</v>
      </c>
      <c r="C19" s="63" t="s">
        <v>124</v>
      </c>
      <c r="D19" s="64" t="s">
        <v>125</v>
      </c>
      <c r="E19" s="72" t="s">
        <v>126</v>
      </c>
      <c r="F19" s="16">
        <v>7.99</v>
      </c>
      <c r="G19" s="79">
        <f t="shared" si="0"/>
        <v>7.99</v>
      </c>
      <c r="H19" s="22" t="str">
        <f t="shared" si="1"/>
        <v>B</v>
      </c>
      <c r="I19" s="22">
        <f t="shared" si="2"/>
        <v>3</v>
      </c>
      <c r="J19" s="80" t="str">
        <f t="shared" si="3"/>
        <v>KHÁ</v>
      </c>
      <c r="K19" s="22" t="str">
        <f t="shared" si="4"/>
        <v>ĐẠT</v>
      </c>
      <c r="L19" s="76"/>
      <c r="M19" s="81"/>
      <c r="N19" s="81"/>
      <c r="O19" s="81"/>
      <c r="P19" s="81"/>
      <c r="Q19" s="81"/>
    </row>
    <row r="20" spans="1:17" s="82" customFormat="1" ht="15.75">
      <c r="A20" s="78">
        <v>11</v>
      </c>
      <c r="B20" s="59" t="s">
        <v>185</v>
      </c>
      <c r="C20" s="63" t="s">
        <v>186</v>
      </c>
      <c r="D20" s="64" t="s">
        <v>74</v>
      </c>
      <c r="E20" s="72" t="s">
        <v>187</v>
      </c>
      <c r="F20" s="16">
        <v>7.2</v>
      </c>
      <c r="G20" s="79">
        <f t="shared" si="0"/>
        <v>7.2</v>
      </c>
      <c r="H20" s="22" t="str">
        <f t="shared" si="1"/>
        <v>B</v>
      </c>
      <c r="I20" s="22">
        <f t="shared" si="2"/>
        <v>3</v>
      </c>
      <c r="J20" s="80" t="str">
        <f t="shared" si="3"/>
        <v>KHÁ</v>
      </c>
      <c r="K20" s="22" t="str">
        <f t="shared" si="4"/>
        <v>ĐẠT</v>
      </c>
      <c r="L20" s="76"/>
      <c r="M20" s="81"/>
      <c r="N20" s="81"/>
      <c r="O20" s="81"/>
      <c r="P20" s="81"/>
      <c r="Q20" s="81"/>
    </row>
    <row r="21" spans="1:17" s="82" customFormat="1" ht="15.75">
      <c r="A21" s="78">
        <v>12</v>
      </c>
      <c r="B21" s="59" t="s">
        <v>72</v>
      </c>
      <c r="C21" s="63" t="s">
        <v>73</v>
      </c>
      <c r="D21" s="64" t="s">
        <v>74</v>
      </c>
      <c r="E21" s="72" t="s">
        <v>75</v>
      </c>
      <c r="F21" s="16">
        <v>7.5</v>
      </c>
      <c r="G21" s="79">
        <f t="shared" si="0"/>
        <v>7.5</v>
      </c>
      <c r="H21" s="22" t="str">
        <f t="shared" si="1"/>
        <v>B</v>
      </c>
      <c r="I21" s="22">
        <f t="shared" si="2"/>
        <v>3</v>
      </c>
      <c r="J21" s="80" t="str">
        <f t="shared" si="3"/>
        <v>KHÁ</v>
      </c>
      <c r="K21" s="22" t="str">
        <f t="shared" si="4"/>
        <v>ĐẠT</v>
      </c>
      <c r="L21" s="76"/>
      <c r="M21" s="81"/>
      <c r="N21" s="81"/>
      <c r="O21" s="81"/>
      <c r="P21" s="81"/>
      <c r="Q21" s="81"/>
    </row>
    <row r="22" spans="1:17" s="82" customFormat="1" ht="15.75">
      <c r="A22" s="78">
        <v>13</v>
      </c>
      <c r="B22" s="59" t="s">
        <v>97</v>
      </c>
      <c r="C22" s="63" t="s">
        <v>98</v>
      </c>
      <c r="D22" s="64" t="s">
        <v>99</v>
      </c>
      <c r="E22" s="72" t="s">
        <v>100</v>
      </c>
      <c r="F22" s="16">
        <v>8.51</v>
      </c>
      <c r="G22" s="79">
        <f t="shared" si="0"/>
        <v>8.51</v>
      </c>
      <c r="H22" s="22" t="str">
        <f t="shared" si="1"/>
        <v>A</v>
      </c>
      <c r="I22" s="22">
        <f t="shared" si="2"/>
        <v>4</v>
      </c>
      <c r="J22" s="80" t="str">
        <f t="shared" si="3"/>
        <v>GIỎI</v>
      </c>
      <c r="K22" s="22" t="str">
        <f t="shared" si="4"/>
        <v>ĐẠT</v>
      </c>
      <c r="L22" s="76"/>
      <c r="M22" s="81"/>
      <c r="N22" s="81"/>
      <c r="O22" s="81"/>
      <c r="P22" s="81"/>
      <c r="Q22" s="81"/>
    </row>
    <row r="23" spans="1:17" s="82" customFormat="1" ht="15.75">
      <c r="A23" s="78">
        <v>14</v>
      </c>
      <c r="B23" s="59" t="s">
        <v>101</v>
      </c>
      <c r="C23" s="63" t="s">
        <v>102</v>
      </c>
      <c r="D23" s="64" t="s">
        <v>103</v>
      </c>
      <c r="E23" s="72" t="s">
        <v>104</v>
      </c>
      <c r="F23" s="16">
        <v>8.9</v>
      </c>
      <c r="G23" s="79">
        <f t="shared" si="0"/>
        <v>8.9</v>
      </c>
      <c r="H23" s="22" t="str">
        <f t="shared" si="1"/>
        <v>A</v>
      </c>
      <c r="I23" s="22">
        <f t="shared" si="2"/>
        <v>4</v>
      </c>
      <c r="J23" s="80" t="str">
        <f t="shared" si="3"/>
        <v>GIỎI</v>
      </c>
      <c r="K23" s="22" t="str">
        <f t="shared" si="4"/>
        <v>ĐẠT</v>
      </c>
      <c r="L23" s="76"/>
      <c r="M23" s="81"/>
      <c r="N23" s="81"/>
      <c r="O23" s="81"/>
      <c r="P23" s="81"/>
      <c r="Q23" s="81"/>
    </row>
    <row r="24" spans="1:17" s="82" customFormat="1" ht="15.75">
      <c r="A24" s="78">
        <v>15</v>
      </c>
      <c r="B24" s="59" t="s">
        <v>27</v>
      </c>
      <c r="C24" s="63" t="s">
        <v>19</v>
      </c>
      <c r="D24" s="64" t="s">
        <v>17</v>
      </c>
      <c r="E24" s="72" t="s">
        <v>105</v>
      </c>
      <c r="F24" s="16">
        <v>8</v>
      </c>
      <c r="G24" s="79">
        <f t="shared" si="0"/>
        <v>8</v>
      </c>
      <c r="H24" s="22" t="str">
        <f t="shared" si="1"/>
        <v>B</v>
      </c>
      <c r="I24" s="22">
        <f t="shared" si="2"/>
        <v>3</v>
      </c>
      <c r="J24" s="80" t="str">
        <f t="shared" si="3"/>
        <v>KHÁ</v>
      </c>
      <c r="K24" s="22" t="str">
        <f t="shared" si="4"/>
        <v>ĐẠT</v>
      </c>
      <c r="L24" s="76"/>
      <c r="M24" s="81"/>
      <c r="N24" s="81"/>
      <c r="O24" s="81"/>
      <c r="P24" s="81"/>
      <c r="Q24" s="81"/>
    </row>
    <row r="25" spans="1:17" s="82" customFormat="1" ht="15.75">
      <c r="A25" s="78">
        <v>16</v>
      </c>
      <c r="B25" s="59" t="s">
        <v>147</v>
      </c>
      <c r="C25" s="63" t="s">
        <v>148</v>
      </c>
      <c r="D25" s="64" t="s">
        <v>17</v>
      </c>
      <c r="E25" s="72" t="s">
        <v>149</v>
      </c>
      <c r="F25" s="16">
        <v>6.3</v>
      </c>
      <c r="G25" s="79">
        <f t="shared" si="0"/>
        <v>6.3</v>
      </c>
      <c r="H25" s="22" t="str">
        <f t="shared" si="1"/>
        <v>C</v>
      </c>
      <c r="I25" s="22">
        <f t="shared" si="2"/>
        <v>2</v>
      </c>
      <c r="J25" s="80" t="str">
        <f t="shared" si="3"/>
        <v>TB</v>
      </c>
      <c r="K25" s="22" t="str">
        <f t="shared" si="4"/>
        <v>ĐẠT</v>
      </c>
      <c r="L25" s="76"/>
      <c r="M25" s="81"/>
      <c r="N25" s="81"/>
      <c r="O25" s="81"/>
      <c r="P25" s="81"/>
      <c r="Q25" s="81"/>
    </row>
    <row r="26" spans="1:17" s="82" customFormat="1" ht="15.75">
      <c r="A26" s="78">
        <v>17</v>
      </c>
      <c r="B26" s="59" t="s">
        <v>188</v>
      </c>
      <c r="C26" s="63" t="s">
        <v>189</v>
      </c>
      <c r="D26" s="64" t="s">
        <v>190</v>
      </c>
      <c r="E26" s="72" t="s">
        <v>191</v>
      </c>
      <c r="F26" s="16">
        <v>6.18</v>
      </c>
      <c r="G26" s="79">
        <f t="shared" si="0"/>
        <v>6.18</v>
      </c>
      <c r="H26" s="22" t="str">
        <f t="shared" si="1"/>
        <v>C</v>
      </c>
      <c r="I26" s="22">
        <f t="shared" si="2"/>
        <v>2</v>
      </c>
      <c r="J26" s="80" t="str">
        <f t="shared" si="3"/>
        <v>TB</v>
      </c>
      <c r="K26" s="22" t="str">
        <f t="shared" si="4"/>
        <v>ĐẠT</v>
      </c>
      <c r="L26" s="76"/>
      <c r="M26" s="81"/>
      <c r="N26" s="81"/>
      <c r="O26" s="81"/>
      <c r="P26" s="81"/>
      <c r="Q26" s="81"/>
    </row>
    <row r="27" spans="1:17" s="82" customFormat="1" ht="15.75">
      <c r="A27" s="78">
        <v>18</v>
      </c>
      <c r="B27" s="59" t="s">
        <v>76</v>
      </c>
      <c r="C27" s="63" t="s">
        <v>77</v>
      </c>
      <c r="D27" s="64" t="s">
        <v>78</v>
      </c>
      <c r="E27" s="72" t="s">
        <v>79</v>
      </c>
      <c r="F27" s="16">
        <v>6.4799999999999995</v>
      </c>
      <c r="G27" s="79">
        <f t="shared" si="0"/>
        <v>6.4799999999999995</v>
      </c>
      <c r="H27" s="22" t="str">
        <f t="shared" si="1"/>
        <v>C</v>
      </c>
      <c r="I27" s="22">
        <f t="shared" si="2"/>
        <v>2</v>
      </c>
      <c r="J27" s="80" t="str">
        <f t="shared" si="3"/>
        <v>TB</v>
      </c>
      <c r="K27" s="22" t="str">
        <f t="shared" si="4"/>
        <v>ĐẠT</v>
      </c>
      <c r="L27" s="76"/>
      <c r="M27" s="81"/>
      <c r="N27" s="81"/>
      <c r="O27" s="81"/>
      <c r="P27" s="81"/>
      <c r="Q27" s="81"/>
    </row>
    <row r="28" spans="1:17" s="82" customFormat="1" ht="15.75">
      <c r="A28" s="78">
        <v>19</v>
      </c>
      <c r="B28" s="59" t="s">
        <v>192</v>
      </c>
      <c r="C28" s="63" t="s">
        <v>193</v>
      </c>
      <c r="D28" s="64" t="s">
        <v>194</v>
      </c>
      <c r="E28" s="72" t="s">
        <v>195</v>
      </c>
      <c r="F28" s="16">
        <v>7.94</v>
      </c>
      <c r="G28" s="79">
        <f t="shared" si="0"/>
        <v>7.94</v>
      </c>
      <c r="H28" s="22" t="str">
        <f t="shared" si="1"/>
        <v>B</v>
      </c>
      <c r="I28" s="22">
        <f t="shared" si="2"/>
        <v>3</v>
      </c>
      <c r="J28" s="80" t="str">
        <f t="shared" si="3"/>
        <v>KHÁ</v>
      </c>
      <c r="K28" s="22" t="str">
        <f t="shared" si="4"/>
        <v>ĐẠT</v>
      </c>
      <c r="L28" s="76"/>
      <c r="M28" s="81"/>
      <c r="N28" s="81"/>
      <c r="O28" s="81"/>
      <c r="P28" s="81"/>
      <c r="Q28" s="81"/>
    </row>
    <row r="29" spans="1:17" s="82" customFormat="1" ht="15.75">
      <c r="A29" s="78">
        <v>20</v>
      </c>
      <c r="B29" s="59" t="s">
        <v>196</v>
      </c>
      <c r="C29" s="63" t="s">
        <v>197</v>
      </c>
      <c r="D29" s="64" t="s">
        <v>82</v>
      </c>
      <c r="E29" s="72" t="s">
        <v>198</v>
      </c>
      <c r="F29" s="16">
        <v>8.540000000000001</v>
      </c>
      <c r="G29" s="79">
        <f t="shared" si="0"/>
        <v>8.540000000000001</v>
      </c>
      <c r="H29" s="22" t="str">
        <f t="shared" si="1"/>
        <v>A</v>
      </c>
      <c r="I29" s="22">
        <f t="shared" si="2"/>
        <v>4</v>
      </c>
      <c r="J29" s="80" t="str">
        <f t="shared" si="3"/>
        <v>GIỎI</v>
      </c>
      <c r="K29" s="22" t="str">
        <f t="shared" si="4"/>
        <v>ĐẠT</v>
      </c>
      <c r="L29" s="76"/>
      <c r="M29" s="81"/>
      <c r="N29" s="81"/>
      <c r="O29" s="81"/>
      <c r="P29" s="81"/>
      <c r="Q29" s="81"/>
    </row>
    <row r="30" spans="1:17" s="82" customFormat="1" ht="15.75">
      <c r="A30" s="78">
        <v>21</v>
      </c>
      <c r="B30" s="59" t="s">
        <v>80</v>
      </c>
      <c r="C30" s="63" t="s">
        <v>81</v>
      </c>
      <c r="D30" s="64" t="s">
        <v>82</v>
      </c>
      <c r="E30" s="72" t="s">
        <v>83</v>
      </c>
      <c r="F30" s="16">
        <v>7.6</v>
      </c>
      <c r="G30" s="79">
        <f t="shared" si="0"/>
        <v>7.6</v>
      </c>
      <c r="H30" s="22" t="str">
        <f t="shared" si="1"/>
        <v>B</v>
      </c>
      <c r="I30" s="22">
        <f t="shared" si="2"/>
        <v>3</v>
      </c>
      <c r="J30" s="80" t="str">
        <f t="shared" si="3"/>
        <v>KHÁ</v>
      </c>
      <c r="K30" s="22" t="str">
        <f t="shared" si="4"/>
        <v>ĐẠT</v>
      </c>
      <c r="L30" s="76"/>
      <c r="M30" s="81"/>
      <c r="N30" s="81"/>
      <c r="O30" s="81"/>
      <c r="P30" s="81"/>
      <c r="Q30" s="81"/>
    </row>
    <row r="31" spans="1:17" s="82" customFormat="1" ht="15.75">
      <c r="A31" s="78">
        <v>22</v>
      </c>
      <c r="B31" s="59" t="s">
        <v>127</v>
      </c>
      <c r="C31" s="63" t="s">
        <v>128</v>
      </c>
      <c r="D31" s="64" t="s">
        <v>129</v>
      </c>
      <c r="E31" s="72" t="s">
        <v>130</v>
      </c>
      <c r="F31" s="16">
        <v>8.33</v>
      </c>
      <c r="G31" s="79">
        <f t="shared" si="0"/>
        <v>8.33</v>
      </c>
      <c r="H31" s="22" t="str">
        <f t="shared" si="1"/>
        <v>B</v>
      </c>
      <c r="I31" s="22">
        <f t="shared" si="2"/>
        <v>3</v>
      </c>
      <c r="J31" s="80" t="str">
        <f t="shared" si="3"/>
        <v>KHÁ</v>
      </c>
      <c r="K31" s="22" t="str">
        <f t="shared" si="4"/>
        <v>ĐẠT</v>
      </c>
      <c r="L31" s="76"/>
      <c r="M31" s="81"/>
      <c r="N31" s="81"/>
      <c r="O31" s="81"/>
      <c r="P31" s="81"/>
      <c r="Q31" s="81"/>
    </row>
    <row r="32" spans="1:17" s="82" customFormat="1" ht="15.75">
      <c r="A32" s="78">
        <v>23</v>
      </c>
      <c r="B32" s="59" t="s">
        <v>199</v>
      </c>
      <c r="C32" s="63" t="s">
        <v>200</v>
      </c>
      <c r="D32" s="64" t="s">
        <v>201</v>
      </c>
      <c r="E32" s="72" t="s">
        <v>202</v>
      </c>
      <c r="F32" s="16">
        <v>8.459999999999999</v>
      </c>
      <c r="G32" s="79">
        <f t="shared" si="0"/>
        <v>8.459999999999999</v>
      </c>
      <c r="H32" s="22" t="str">
        <f t="shared" si="1"/>
        <v>B</v>
      </c>
      <c r="I32" s="22">
        <f t="shared" si="2"/>
        <v>3</v>
      </c>
      <c r="J32" s="80" t="str">
        <f t="shared" si="3"/>
        <v>KHÁ</v>
      </c>
      <c r="K32" s="22" t="str">
        <f t="shared" si="4"/>
        <v>ĐẠT</v>
      </c>
      <c r="L32" s="76"/>
      <c r="M32" s="81"/>
      <c r="N32" s="81"/>
      <c r="O32" s="81"/>
      <c r="P32" s="81"/>
      <c r="Q32" s="81"/>
    </row>
    <row r="33" spans="1:17" s="82" customFormat="1" ht="15.75">
      <c r="A33" s="78">
        <v>24</v>
      </c>
      <c r="B33" s="59" t="s">
        <v>28</v>
      </c>
      <c r="C33" s="63" t="s">
        <v>20</v>
      </c>
      <c r="D33" s="64" t="s">
        <v>29</v>
      </c>
      <c r="E33" s="72" t="s">
        <v>203</v>
      </c>
      <c r="F33" s="16">
        <v>8.379999999999999</v>
      </c>
      <c r="G33" s="79">
        <f t="shared" si="0"/>
        <v>8.379999999999999</v>
      </c>
      <c r="H33" s="22" t="str">
        <f t="shared" si="1"/>
        <v>B</v>
      </c>
      <c r="I33" s="22">
        <f t="shared" si="2"/>
        <v>3</v>
      </c>
      <c r="J33" s="80" t="str">
        <f t="shared" si="3"/>
        <v>KHÁ</v>
      </c>
      <c r="K33" s="22" t="str">
        <f t="shared" si="4"/>
        <v>ĐẠT</v>
      </c>
      <c r="L33" s="76"/>
      <c r="M33" s="81"/>
      <c r="N33" s="81"/>
      <c r="O33" s="81"/>
      <c r="P33" s="81"/>
      <c r="Q33" s="81"/>
    </row>
    <row r="34" spans="1:17" s="82" customFormat="1" ht="15.75">
      <c r="A34" s="78">
        <v>25</v>
      </c>
      <c r="B34" s="59" t="s">
        <v>30</v>
      </c>
      <c r="C34" s="63" t="s">
        <v>20</v>
      </c>
      <c r="D34" s="64" t="s">
        <v>31</v>
      </c>
      <c r="E34" s="72" t="s">
        <v>204</v>
      </c>
      <c r="F34" s="16">
        <v>8.68</v>
      </c>
      <c r="G34" s="79">
        <f t="shared" si="0"/>
        <v>8.68</v>
      </c>
      <c r="H34" s="22" t="str">
        <f t="shared" si="1"/>
        <v>A</v>
      </c>
      <c r="I34" s="22">
        <f t="shared" si="2"/>
        <v>4</v>
      </c>
      <c r="J34" s="80" t="str">
        <f t="shared" si="3"/>
        <v>GIỎI</v>
      </c>
      <c r="K34" s="22" t="str">
        <f t="shared" si="4"/>
        <v>ĐẠT</v>
      </c>
      <c r="L34" s="76"/>
      <c r="M34" s="81"/>
      <c r="N34" s="81"/>
      <c r="O34" s="81"/>
      <c r="P34" s="81"/>
      <c r="Q34" s="81"/>
    </row>
    <row r="35" spans="1:17" s="82" customFormat="1" ht="15.75">
      <c r="A35" s="78">
        <v>26</v>
      </c>
      <c r="B35" s="59" t="s">
        <v>205</v>
      </c>
      <c r="C35" s="63" t="s">
        <v>20</v>
      </c>
      <c r="D35" s="64" t="s">
        <v>206</v>
      </c>
      <c r="E35" s="72" t="s">
        <v>207</v>
      </c>
      <c r="F35" s="16">
        <v>7.38</v>
      </c>
      <c r="G35" s="79">
        <f t="shared" si="0"/>
        <v>7.38</v>
      </c>
      <c r="H35" s="22" t="str">
        <f t="shared" si="1"/>
        <v>B</v>
      </c>
      <c r="I35" s="22">
        <f t="shared" si="2"/>
        <v>3</v>
      </c>
      <c r="J35" s="80" t="str">
        <f t="shared" si="3"/>
        <v>KHÁ</v>
      </c>
      <c r="K35" s="22" t="str">
        <f t="shared" si="4"/>
        <v>ĐẠT</v>
      </c>
      <c r="L35" s="76"/>
      <c r="M35" s="81"/>
      <c r="N35" s="81"/>
      <c r="O35" s="81"/>
      <c r="P35" s="81"/>
      <c r="Q35" s="81"/>
    </row>
    <row r="36" spans="1:17" s="82" customFormat="1" ht="15.75">
      <c r="A36" s="78">
        <v>27</v>
      </c>
      <c r="B36" s="59" t="s">
        <v>84</v>
      </c>
      <c r="C36" s="63" t="s">
        <v>85</v>
      </c>
      <c r="D36" s="64" t="s">
        <v>60</v>
      </c>
      <c r="E36" s="72" t="s">
        <v>86</v>
      </c>
      <c r="F36" s="16">
        <v>8.2</v>
      </c>
      <c r="G36" s="79">
        <f t="shared" si="0"/>
        <v>8.2</v>
      </c>
      <c r="H36" s="22" t="str">
        <f t="shared" si="1"/>
        <v>B</v>
      </c>
      <c r="I36" s="22">
        <f t="shared" si="2"/>
        <v>3</v>
      </c>
      <c r="J36" s="80" t="str">
        <f t="shared" si="3"/>
        <v>KHÁ</v>
      </c>
      <c r="K36" s="22" t="str">
        <f t="shared" si="4"/>
        <v>ĐẠT</v>
      </c>
      <c r="L36" s="76"/>
      <c r="M36" s="81"/>
      <c r="N36" s="81"/>
      <c r="O36" s="81"/>
      <c r="P36" s="81"/>
      <c r="Q36" s="81"/>
    </row>
    <row r="37" spans="1:17" s="82" customFormat="1" ht="15.75">
      <c r="A37" s="78">
        <v>28</v>
      </c>
      <c r="B37" s="59" t="s">
        <v>58</v>
      </c>
      <c r="C37" s="63" t="s">
        <v>59</v>
      </c>
      <c r="D37" s="64" t="s">
        <v>60</v>
      </c>
      <c r="E37" s="72" t="s">
        <v>150</v>
      </c>
      <c r="F37" s="16">
        <v>6.1</v>
      </c>
      <c r="G37" s="79">
        <f t="shared" si="0"/>
        <v>6.1</v>
      </c>
      <c r="H37" s="22" t="str">
        <f t="shared" si="1"/>
        <v>C</v>
      </c>
      <c r="I37" s="22">
        <f t="shared" si="2"/>
        <v>2</v>
      </c>
      <c r="J37" s="80" t="str">
        <f t="shared" si="3"/>
        <v>TB</v>
      </c>
      <c r="K37" s="22" t="str">
        <f t="shared" si="4"/>
        <v>ĐẠT</v>
      </c>
      <c r="L37" s="76"/>
      <c r="M37" s="81"/>
      <c r="N37" s="81"/>
      <c r="O37" s="81"/>
      <c r="P37" s="81"/>
      <c r="Q37" s="81"/>
    </row>
    <row r="38" spans="1:17" s="82" customFormat="1" ht="15.75">
      <c r="A38" s="78">
        <v>29</v>
      </c>
      <c r="B38" s="59" t="s">
        <v>32</v>
      </c>
      <c r="C38" s="63" t="s">
        <v>33</v>
      </c>
      <c r="D38" s="64" t="s">
        <v>21</v>
      </c>
      <c r="E38" s="72" t="s">
        <v>87</v>
      </c>
      <c r="F38" s="16">
        <v>8.3</v>
      </c>
      <c r="G38" s="79">
        <f t="shared" si="0"/>
        <v>8.3</v>
      </c>
      <c r="H38" s="22" t="str">
        <f t="shared" si="1"/>
        <v>B</v>
      </c>
      <c r="I38" s="22">
        <f t="shared" si="2"/>
        <v>3</v>
      </c>
      <c r="J38" s="80" t="str">
        <f t="shared" si="3"/>
        <v>KHÁ</v>
      </c>
      <c r="K38" s="22" t="str">
        <f t="shared" si="4"/>
        <v>ĐẠT</v>
      </c>
      <c r="L38" s="76"/>
      <c r="M38" s="81"/>
      <c r="N38" s="81"/>
      <c r="O38" s="81"/>
      <c r="P38" s="81"/>
      <c r="Q38" s="81"/>
    </row>
    <row r="39" spans="1:17" s="82" customFormat="1" ht="15.75">
      <c r="A39" s="78">
        <v>30</v>
      </c>
      <c r="B39" s="59" t="s">
        <v>208</v>
      </c>
      <c r="C39" s="63" t="s">
        <v>189</v>
      </c>
      <c r="D39" s="64" t="s">
        <v>65</v>
      </c>
      <c r="E39" s="72" t="s">
        <v>209</v>
      </c>
      <c r="F39" s="16">
        <v>6.65</v>
      </c>
      <c r="G39" s="79">
        <f t="shared" si="0"/>
        <v>6.65</v>
      </c>
      <c r="H39" s="22" t="str">
        <f t="shared" si="1"/>
        <v>C</v>
      </c>
      <c r="I39" s="22">
        <f t="shared" si="2"/>
        <v>2</v>
      </c>
      <c r="J39" s="80" t="str">
        <f t="shared" si="3"/>
        <v>TB</v>
      </c>
      <c r="K39" s="22" t="str">
        <f t="shared" si="4"/>
        <v>ĐẠT</v>
      </c>
      <c r="L39" s="76"/>
      <c r="M39" s="81"/>
      <c r="N39" s="81"/>
      <c r="O39" s="81"/>
      <c r="P39" s="81"/>
      <c r="Q39" s="81"/>
    </row>
    <row r="40" spans="1:17" s="82" customFormat="1" ht="15.75">
      <c r="A40" s="78">
        <v>31</v>
      </c>
      <c r="B40" s="59" t="s">
        <v>64</v>
      </c>
      <c r="C40" s="63" t="s">
        <v>20</v>
      </c>
      <c r="D40" s="64" t="s">
        <v>65</v>
      </c>
      <c r="E40" s="65" t="s">
        <v>66</v>
      </c>
      <c r="F40" s="16">
        <v>6.07</v>
      </c>
      <c r="G40" s="79">
        <f>F40</f>
        <v>6.07</v>
      </c>
      <c r="H40" s="22" t="str">
        <f>IF(F40="","X",IF($G40&gt;=8.5,"A",IF(7&lt;=$G40,"B",IF(5.5&lt;=$G40,"C",IF(4&lt;=$G40,"D","F")))))</f>
        <v>C</v>
      </c>
      <c r="I40" s="22">
        <f>IF(H40="A",4,IF(H40="B",3,IF(H40="C",2,IF(H40="D",1,0))))</f>
        <v>2</v>
      </c>
      <c r="J40" s="80" t="str">
        <f>IF(H40="A","GIỎI",IF(H40="B","KHÁ",IF(H40="C","TB",IF(H40="D","TB YẾU","KÉM"))))</f>
        <v>TB</v>
      </c>
      <c r="K40" s="22" t="str">
        <f>IF(OR(G40&lt;4,F40&lt;=2),"KHÔNG ĐẠT","ĐẠT")</f>
        <v>ĐẠT</v>
      </c>
      <c r="L40" s="76"/>
      <c r="M40" s="81"/>
      <c r="N40" s="81"/>
      <c r="O40" s="81"/>
      <c r="P40" s="81"/>
      <c r="Q40" s="81"/>
    </row>
    <row r="41" spans="1:17" s="82" customFormat="1" ht="15.75">
      <c r="A41" s="78">
        <v>32</v>
      </c>
      <c r="B41" s="59" t="s">
        <v>210</v>
      </c>
      <c r="C41" s="63" t="s">
        <v>211</v>
      </c>
      <c r="D41" s="64" t="s">
        <v>212</v>
      </c>
      <c r="E41" s="72" t="s">
        <v>213</v>
      </c>
      <c r="F41" s="16">
        <v>7.59</v>
      </c>
      <c r="G41" s="79">
        <f t="shared" si="0"/>
        <v>7.59</v>
      </c>
      <c r="H41" s="22" t="str">
        <f t="shared" si="1"/>
        <v>B</v>
      </c>
      <c r="I41" s="22">
        <f t="shared" si="2"/>
        <v>3</v>
      </c>
      <c r="J41" s="80" t="str">
        <f t="shared" si="3"/>
        <v>KHÁ</v>
      </c>
      <c r="K41" s="22" t="str">
        <f t="shared" si="4"/>
        <v>ĐẠT</v>
      </c>
      <c r="L41" s="76"/>
      <c r="M41" s="81"/>
      <c r="N41" s="81"/>
      <c r="O41" s="81"/>
      <c r="P41" s="81"/>
      <c r="Q41" s="81"/>
    </row>
    <row r="42" spans="1:17" s="82" customFormat="1" ht="15.75">
      <c r="A42" s="78">
        <v>33</v>
      </c>
      <c r="B42" s="59" t="s">
        <v>34</v>
      </c>
      <c r="C42" s="63" t="s">
        <v>35</v>
      </c>
      <c r="D42" s="64" t="s">
        <v>36</v>
      </c>
      <c r="E42" s="72" t="s">
        <v>118</v>
      </c>
      <c r="F42" s="16">
        <v>9.15</v>
      </c>
      <c r="G42" s="79">
        <f t="shared" si="0"/>
        <v>9.15</v>
      </c>
      <c r="H42" s="22" t="str">
        <f t="shared" si="1"/>
        <v>A</v>
      </c>
      <c r="I42" s="22">
        <f t="shared" si="2"/>
        <v>4</v>
      </c>
      <c r="J42" s="80" t="str">
        <f t="shared" si="3"/>
        <v>GIỎI</v>
      </c>
      <c r="K42" s="22" t="str">
        <f t="shared" si="4"/>
        <v>ĐẠT</v>
      </c>
      <c r="L42" s="76"/>
      <c r="M42" s="81"/>
      <c r="N42" s="81"/>
      <c r="O42" s="81"/>
      <c r="P42" s="81"/>
      <c r="Q42" s="81"/>
    </row>
    <row r="43" spans="1:17" s="82" customFormat="1" ht="15.75">
      <c r="A43" s="78">
        <v>34</v>
      </c>
      <c r="B43" s="59" t="s">
        <v>214</v>
      </c>
      <c r="C43" s="63" t="s">
        <v>215</v>
      </c>
      <c r="D43" s="64" t="s">
        <v>216</v>
      </c>
      <c r="E43" s="72" t="s">
        <v>217</v>
      </c>
      <c r="F43" s="16">
        <v>6.4</v>
      </c>
      <c r="G43" s="79">
        <f t="shared" si="0"/>
        <v>6.4</v>
      </c>
      <c r="H43" s="22" t="str">
        <f t="shared" si="1"/>
        <v>C</v>
      </c>
      <c r="I43" s="22">
        <f t="shared" si="2"/>
        <v>2</v>
      </c>
      <c r="J43" s="80" t="str">
        <f t="shared" si="3"/>
        <v>TB</v>
      </c>
      <c r="K43" s="22" t="str">
        <f t="shared" si="4"/>
        <v>ĐẠT</v>
      </c>
      <c r="L43" s="76"/>
      <c r="M43" s="81"/>
      <c r="N43" s="76"/>
      <c r="O43" s="76"/>
      <c r="P43" s="81"/>
      <c r="Q43" s="76"/>
    </row>
    <row r="44" spans="1:17" s="82" customFormat="1" ht="15.75">
      <c r="A44" s="78">
        <v>35</v>
      </c>
      <c r="B44" s="59" t="s">
        <v>37</v>
      </c>
      <c r="C44" s="63" t="s">
        <v>218</v>
      </c>
      <c r="D44" s="64" t="s">
        <v>18</v>
      </c>
      <c r="E44" s="72" t="s">
        <v>219</v>
      </c>
      <c r="F44" s="16">
        <v>7.3</v>
      </c>
      <c r="G44" s="79">
        <f t="shared" si="0"/>
        <v>7.3</v>
      </c>
      <c r="H44" s="22" t="str">
        <f t="shared" si="1"/>
        <v>B</v>
      </c>
      <c r="I44" s="22">
        <f t="shared" si="2"/>
        <v>3</v>
      </c>
      <c r="J44" s="80" t="str">
        <f t="shared" si="3"/>
        <v>KHÁ</v>
      </c>
      <c r="K44" s="22" t="str">
        <f t="shared" si="4"/>
        <v>ĐẠT</v>
      </c>
      <c r="L44" s="76"/>
      <c r="M44" s="81"/>
      <c r="N44" s="76"/>
      <c r="O44" s="76"/>
      <c r="P44" s="81"/>
      <c r="Q44" s="76"/>
    </row>
    <row r="45" spans="1:17" s="82" customFormat="1" ht="15.75">
      <c r="A45" s="78">
        <v>36</v>
      </c>
      <c r="B45" s="59" t="s">
        <v>220</v>
      </c>
      <c r="C45" s="63" t="s">
        <v>221</v>
      </c>
      <c r="D45" s="64" t="s">
        <v>18</v>
      </c>
      <c r="E45" s="72" t="s">
        <v>222</v>
      </c>
      <c r="F45" s="16">
        <v>7.03</v>
      </c>
      <c r="G45" s="79">
        <f t="shared" si="0"/>
        <v>7.03</v>
      </c>
      <c r="H45" s="22" t="str">
        <f t="shared" si="1"/>
        <v>B</v>
      </c>
      <c r="I45" s="22">
        <f t="shared" si="2"/>
        <v>3</v>
      </c>
      <c r="J45" s="80" t="str">
        <f t="shared" si="3"/>
        <v>KHÁ</v>
      </c>
      <c r="K45" s="22" t="str">
        <f t="shared" si="4"/>
        <v>ĐẠT</v>
      </c>
      <c r="L45" s="76"/>
      <c r="M45" s="81"/>
      <c r="N45" s="76"/>
      <c r="O45" s="76"/>
      <c r="P45" s="81"/>
      <c r="Q45" s="76"/>
    </row>
    <row r="46" spans="1:11" ht="18.75" customHeight="1">
      <c r="A46" s="1"/>
      <c r="B46" s="1"/>
      <c r="C46" s="1"/>
      <c r="D46" s="1"/>
      <c r="E46" s="13"/>
      <c r="F46" s="1"/>
      <c r="G46" s="1"/>
      <c r="H46" s="6"/>
      <c r="I46" s="6"/>
      <c r="J46" s="1"/>
      <c r="K46" s="1"/>
    </row>
    <row r="47" spans="1:11" ht="16.5">
      <c r="A47" s="1"/>
      <c r="B47" s="83" t="s">
        <v>227</v>
      </c>
      <c r="C47" s="1"/>
      <c r="D47" s="1"/>
      <c r="E47" s="13"/>
      <c r="F47" s="1"/>
      <c r="G47" s="111"/>
      <c r="H47" s="111"/>
      <c r="I47" s="111"/>
      <c r="J47" s="111"/>
      <c r="K47" s="1"/>
    </row>
    <row r="48" spans="1:21" s="85" customFormat="1" ht="15">
      <c r="A48" s="109" t="s">
        <v>41</v>
      </c>
      <c r="B48" s="109"/>
      <c r="C48" s="109"/>
      <c r="D48" s="84"/>
      <c r="E48" s="75" t="s">
        <v>22</v>
      </c>
      <c r="G48" s="75" t="s">
        <v>223</v>
      </c>
      <c r="I48" s="109" t="s">
        <v>42</v>
      </c>
      <c r="J48" s="109"/>
      <c r="K48" s="109"/>
      <c r="L48" s="84"/>
      <c r="O48" s="86"/>
      <c r="P48" s="87"/>
      <c r="Q48" s="87"/>
      <c r="R48" s="87"/>
      <c r="S48" s="87"/>
      <c r="T48" s="87"/>
      <c r="U48" s="87"/>
    </row>
    <row r="49" spans="1:21" s="85" customFormat="1" ht="15">
      <c r="A49" s="86"/>
      <c r="B49" s="86"/>
      <c r="C49" s="112"/>
      <c r="D49" s="112"/>
      <c r="E49" s="112"/>
      <c r="F49" s="86"/>
      <c r="G49" s="86"/>
      <c r="H49" s="113"/>
      <c r="I49" s="113"/>
      <c r="J49" s="113"/>
      <c r="K49" s="113"/>
      <c r="L49" s="113"/>
      <c r="M49" s="113"/>
      <c r="N49" s="113"/>
      <c r="O49" s="86"/>
      <c r="P49" s="87"/>
      <c r="Q49" s="87"/>
      <c r="R49" s="87"/>
      <c r="S49" s="87"/>
      <c r="T49" s="87"/>
      <c r="U49" s="87"/>
    </row>
    <row r="50" spans="1:21" s="85" customFormat="1" ht="15">
      <c r="A50" s="86"/>
      <c r="B50" s="86"/>
      <c r="C50" s="86"/>
      <c r="D50" s="86"/>
      <c r="E50" s="88"/>
      <c r="F50" s="86"/>
      <c r="G50" s="86"/>
      <c r="H50" s="86"/>
      <c r="I50" s="86"/>
      <c r="J50" s="86"/>
      <c r="K50" s="86"/>
      <c r="L50" s="89"/>
      <c r="M50" s="89"/>
      <c r="N50" s="86"/>
      <c r="O50" s="86"/>
      <c r="P50" s="87"/>
      <c r="Q50" s="87"/>
      <c r="R50" s="87"/>
      <c r="S50" s="87"/>
      <c r="T50" s="87"/>
      <c r="U50" s="87"/>
    </row>
    <row r="51" spans="1:21" s="85" customFormat="1" ht="15">
      <c r="A51" s="86"/>
      <c r="B51" s="86"/>
      <c r="C51" s="86"/>
      <c r="D51" s="86"/>
      <c r="E51" s="88"/>
      <c r="F51" s="86"/>
      <c r="G51" s="86"/>
      <c r="H51" s="86"/>
      <c r="I51" s="86"/>
      <c r="J51" s="86"/>
      <c r="K51" s="86"/>
      <c r="L51" s="89"/>
      <c r="M51" s="89"/>
      <c r="N51" s="86"/>
      <c r="O51" s="86"/>
      <c r="P51" s="87"/>
      <c r="Q51" s="87"/>
      <c r="R51" s="87"/>
      <c r="S51" s="87"/>
      <c r="T51" s="87"/>
      <c r="U51" s="87"/>
    </row>
    <row r="52" spans="1:21" s="85" customFormat="1" ht="15">
      <c r="A52" s="86"/>
      <c r="B52" s="86"/>
      <c r="C52" s="86"/>
      <c r="D52" s="86"/>
      <c r="E52" s="88"/>
      <c r="F52" s="86"/>
      <c r="G52" s="86"/>
      <c r="H52" s="86"/>
      <c r="I52" s="86"/>
      <c r="J52" s="86"/>
      <c r="K52" s="86"/>
      <c r="L52" s="89"/>
      <c r="M52" s="89"/>
      <c r="N52" s="86"/>
      <c r="O52" s="86"/>
      <c r="P52" s="87"/>
      <c r="Q52" s="87"/>
      <c r="R52" s="87"/>
      <c r="S52" s="87"/>
      <c r="T52" s="87"/>
      <c r="U52" s="87"/>
    </row>
    <row r="53" spans="1:21" s="85" customFormat="1" ht="15">
      <c r="A53" s="109" t="s">
        <v>224</v>
      </c>
      <c r="B53" s="109"/>
      <c r="C53" s="109"/>
      <c r="D53" s="109" t="s">
        <v>44</v>
      </c>
      <c r="E53" s="109"/>
      <c r="F53" s="109"/>
      <c r="G53" s="109" t="s">
        <v>43</v>
      </c>
      <c r="H53" s="109"/>
      <c r="I53" s="109" t="s">
        <v>45</v>
      </c>
      <c r="J53" s="109"/>
      <c r="K53" s="109"/>
      <c r="L53" s="84"/>
      <c r="O53" s="86"/>
      <c r="P53" s="87"/>
      <c r="Q53" s="87"/>
      <c r="R53" s="87"/>
      <c r="S53" s="87"/>
      <c r="T53" s="87"/>
      <c r="U53" s="87"/>
    </row>
    <row r="54" spans="1:11" ht="15.75">
      <c r="A54" s="1"/>
      <c r="B54" s="1"/>
      <c r="C54" s="1"/>
      <c r="D54" s="1"/>
      <c r="E54" s="13"/>
      <c r="F54" s="1"/>
      <c r="G54" s="1"/>
      <c r="H54" s="6"/>
      <c r="I54" s="6"/>
      <c r="J54" s="1"/>
      <c r="K54" s="1"/>
    </row>
  </sheetData>
  <sheetProtection/>
  <mergeCells count="24">
    <mergeCell ref="A1:D1"/>
    <mergeCell ref="E1:J1"/>
    <mergeCell ref="A2:D2"/>
    <mergeCell ref="E2:J2"/>
    <mergeCell ref="E3:J3"/>
    <mergeCell ref="E4:J4"/>
    <mergeCell ref="I48:K48"/>
    <mergeCell ref="C49:E49"/>
    <mergeCell ref="H49:J49"/>
    <mergeCell ref="K49:N49"/>
    <mergeCell ref="E6:J6"/>
    <mergeCell ref="A8:A9"/>
    <mergeCell ref="B8:B9"/>
    <mergeCell ref="C8:D9"/>
    <mergeCell ref="E8:E9"/>
    <mergeCell ref="F8:F9"/>
    <mergeCell ref="G8:I8"/>
    <mergeCell ref="J8:K9"/>
    <mergeCell ref="A53:C53"/>
    <mergeCell ref="D53:F53"/>
    <mergeCell ref="G53:H53"/>
    <mergeCell ref="I53:K53"/>
    <mergeCell ref="G47:J47"/>
    <mergeCell ref="A48:C48"/>
  </mergeCells>
  <printOptions/>
  <pageMargins left="0.32" right="0.2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O18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71093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229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230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231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59" t="s">
        <v>64</v>
      </c>
      <c r="C10" s="63" t="s">
        <v>20</v>
      </c>
      <c r="D10" s="64" t="s">
        <v>65</v>
      </c>
      <c r="E10" s="65" t="s">
        <v>66</v>
      </c>
      <c r="F10" s="31">
        <v>8</v>
      </c>
      <c r="G10" s="52">
        <v>7.5</v>
      </c>
      <c r="H10" s="17"/>
      <c r="I10" s="17">
        <f>G10</f>
        <v>7.5</v>
      </c>
      <c r="J10" s="17">
        <v>8</v>
      </c>
      <c r="K10" s="55">
        <f>ROUND((J10*7+I10*2+F10)/10,1)</f>
        <v>7.9</v>
      </c>
      <c r="L10" s="14" t="str">
        <f>IF(K10&gt;=8.5,"A",IF(K10&gt;=7,"B",IF(K10&gt;=5.5,"C",IF(K10&gt;=4,"D",IF(AND(K10&lt;4,K10&gt;=0),"F",IF(AND(#REF!="",I10="",J10=""),"I",IF(OR(#REF!&lt;&gt;"",I10&lt;&gt;"",J10&lt;&gt;""),"X","R")))))))</f>
        <v>B</v>
      </c>
      <c r="M10" s="15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36" right="0.29" top="0.75" bottom="0.75" header="0.3" footer="0.3"/>
  <pageSetup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71093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228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112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113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59" t="s">
        <v>64</v>
      </c>
      <c r="C10" s="63" t="s">
        <v>20</v>
      </c>
      <c r="D10" s="64" t="s">
        <v>65</v>
      </c>
      <c r="E10" s="65" t="s">
        <v>66</v>
      </c>
      <c r="F10" s="31">
        <v>8</v>
      </c>
      <c r="G10" s="52">
        <v>6</v>
      </c>
      <c r="H10" s="17">
        <v>5</v>
      </c>
      <c r="I10" s="17">
        <f>(H10*2+G10)/3</f>
        <v>5.333333333333333</v>
      </c>
      <c r="J10" s="17">
        <v>4</v>
      </c>
      <c r="K10" s="55">
        <f>ROUND((J10*6+I10*3+F10)/10,1)</f>
        <v>4.8</v>
      </c>
      <c r="L10" s="14" t="str">
        <f>IF(K10&gt;=8.5,"A",IF(K10&gt;=7,"B",IF(K10&gt;=5.5,"C",IF(K10&gt;=4,"D",IF(AND(K10&lt;4,K10&gt;=0),"F",IF(AND(#REF!="",I10="",J10=""),"I",IF(OR(#REF!&lt;&gt;"",I10&lt;&gt;"",J10&lt;&gt;""),"X","R")))))))</f>
        <v>D</v>
      </c>
      <c r="M10" s="15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K8:M8"/>
    <mergeCell ref="A1:D1"/>
    <mergeCell ref="E1:N1"/>
    <mergeCell ref="A2:D2"/>
    <mergeCell ref="E2:N2"/>
    <mergeCell ref="E3:N3"/>
    <mergeCell ref="E4:N4"/>
    <mergeCell ref="N8:O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7:D17"/>
    <mergeCell ref="E17:H17"/>
    <mergeCell ref="I17:K17"/>
    <mergeCell ref="M17:O17"/>
    <mergeCell ref="B12:E12"/>
    <mergeCell ref="B13:D13"/>
    <mergeCell ref="E13:H13"/>
    <mergeCell ref="I13:K13"/>
    <mergeCell ref="M13:O13"/>
  </mergeCells>
  <printOptions/>
  <pageMargins left="0.37" right="0.3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B12" sqref="B12:E12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5.281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851562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156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63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66" t="s">
        <v>147</v>
      </c>
      <c r="C10" s="63" t="s">
        <v>148</v>
      </c>
      <c r="D10" s="67" t="s">
        <v>17</v>
      </c>
      <c r="E10" s="68">
        <v>34488</v>
      </c>
      <c r="F10" s="31">
        <v>8</v>
      </c>
      <c r="G10" s="52">
        <v>8</v>
      </c>
      <c r="H10" s="16"/>
      <c r="I10" s="17">
        <f>G10</f>
        <v>8</v>
      </c>
      <c r="J10" s="17">
        <v>7.5</v>
      </c>
      <c r="K10" s="20">
        <f>ROUND((J10*7+I10*2+F10)/10,1)</f>
        <v>7.7</v>
      </c>
      <c r="L10" s="14" t="str">
        <f>IF(K10&gt;=8.5,"A",IF(K10&gt;=7,"B",IF(K10&gt;=5.5,"C",IF(K10&gt;=4,"D",IF(AND(K10&lt;4,K10&gt;=0),"F",IF(AND(#REF!="",I10="",J10=""),"I",IF(OR(#REF!&lt;&gt;"",I10&lt;&gt;"",J10&lt;&gt;""),"X","R")))))))</f>
        <v>B</v>
      </c>
      <c r="M10" s="15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66" t="s">
        <v>58</v>
      </c>
      <c r="C11" s="69" t="s">
        <v>59</v>
      </c>
      <c r="D11" s="61" t="s">
        <v>60</v>
      </c>
      <c r="E11" s="70">
        <v>34387</v>
      </c>
      <c r="F11" s="31">
        <v>7</v>
      </c>
      <c r="G11" s="52">
        <v>7</v>
      </c>
      <c r="H11" s="16"/>
      <c r="I11" s="17">
        <f>G11</f>
        <v>7</v>
      </c>
      <c r="J11" s="17">
        <v>7.5</v>
      </c>
      <c r="K11" s="20">
        <f>ROUND((J11*7+I11*2+F11)/10,1)</f>
        <v>7.4</v>
      </c>
      <c r="L11" s="14" t="str">
        <f>IF(K11&gt;=8.5,"A",IF(K11&gt;=7,"B",IF(K11&gt;=5.5,"C",IF(K11&gt;=4,"D",IF(AND(K11&lt;4,K11&gt;=0),"F",IF(AND(#REF!="",I11="",J11=""),"I",IF(OR(#REF!&lt;&gt;"",I11&lt;&gt;"",J11&lt;&gt;""),"X","R")))))))</f>
        <v>B</v>
      </c>
      <c r="M11" s="15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64</v>
      </c>
      <c r="C12" s="63" t="s">
        <v>20</v>
      </c>
      <c r="D12" s="64" t="s">
        <v>65</v>
      </c>
      <c r="E12" s="65" t="s">
        <v>66</v>
      </c>
      <c r="F12" s="31">
        <v>6</v>
      </c>
      <c r="G12" s="52">
        <v>7</v>
      </c>
      <c r="H12" s="16"/>
      <c r="I12" s="17">
        <f>G12</f>
        <v>7</v>
      </c>
      <c r="J12" s="17">
        <v>7</v>
      </c>
      <c r="K12" s="20">
        <f>ROUND((J12*7+I12*2+F12)/10,1)</f>
        <v>6.9</v>
      </c>
      <c r="L12" s="14" t="str">
        <f>IF(K12&gt;=8.5,"A",IF(K12&gt;=7,"B",IF(K12&gt;=5.5,"C",IF(K12&gt;=4,"D",IF(AND(K12&lt;4,K12&gt;=0),"F",IF(AND(#REF!="",I12="",J12=""),"I",IF(OR(#REF!&lt;&gt;"",I12&lt;&gt;"",J12&lt;&gt;""),"X","R")))))))</f>
        <v>C</v>
      </c>
      <c r="M12" s="15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6" ht="10.5" customHeight="1">
      <c r="A13" s="18"/>
      <c r="F13" s="1"/>
    </row>
    <row r="14" spans="2:5" ht="15.75">
      <c r="B14" s="99" t="s">
        <v>67</v>
      </c>
      <c r="C14" s="99"/>
      <c r="D14" s="99"/>
      <c r="E14" s="99"/>
    </row>
    <row r="15" spans="2:15" ht="15.75">
      <c r="B15" s="93" t="s">
        <v>41</v>
      </c>
      <c r="C15" s="93"/>
      <c r="D15" s="93"/>
      <c r="E15" s="93" t="s">
        <v>22</v>
      </c>
      <c r="F15" s="93"/>
      <c r="G15" s="93"/>
      <c r="H15" s="93"/>
      <c r="I15" s="94" t="s">
        <v>23</v>
      </c>
      <c r="J15" s="94"/>
      <c r="K15" s="94"/>
      <c r="L15" s="21"/>
      <c r="M15" s="94" t="s">
        <v>42</v>
      </c>
      <c r="N15" s="94"/>
      <c r="O15" s="94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93" t="s">
        <v>55</v>
      </c>
      <c r="C19" s="93"/>
      <c r="D19" s="93"/>
      <c r="E19" s="93" t="s">
        <v>44</v>
      </c>
      <c r="F19" s="93"/>
      <c r="G19" s="93"/>
      <c r="H19" s="93"/>
      <c r="I19" s="93" t="s">
        <v>43</v>
      </c>
      <c r="J19" s="93"/>
      <c r="K19" s="93"/>
      <c r="L19" s="21"/>
      <c r="M19" s="94" t="s">
        <v>45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</mergeCells>
  <printOptions/>
  <pageMargins left="0.28" right="0.3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68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69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ht="21.75" customHeight="1">
      <c r="A10" s="9">
        <v>1</v>
      </c>
      <c r="B10" s="59" t="s">
        <v>64</v>
      </c>
      <c r="C10" s="63" t="s">
        <v>20</v>
      </c>
      <c r="D10" s="64" t="s">
        <v>65</v>
      </c>
      <c r="E10" s="65" t="s">
        <v>66</v>
      </c>
      <c r="F10" s="31">
        <v>8</v>
      </c>
      <c r="G10" s="52">
        <v>7</v>
      </c>
      <c r="H10" s="17"/>
      <c r="I10" s="17">
        <f>G10</f>
        <v>7</v>
      </c>
      <c r="J10" s="17">
        <v>5</v>
      </c>
      <c r="K10" s="55">
        <f>ROUND((J10*7+I10*2+F10)/10,1)</f>
        <v>5.7</v>
      </c>
      <c r="L10" s="56" t="str">
        <f>IF(K10&gt;=8.5,"A",IF(K10&gt;=7,"B",IF(K10&gt;=5.5,"C",IF(K10&gt;=4,"D",IF(AND(K10&lt;4,K10&gt;=0),"F",IF(AND(#REF!="",I10="",J10=""),"I",IF(OR(#REF!&lt;&gt;"",I10&lt;&gt;"",J10&lt;&gt;""),"X","R")))))))</f>
        <v>C</v>
      </c>
      <c r="M10" s="5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6" ht="10.5" customHeight="1">
      <c r="A11" s="18"/>
      <c r="F11" s="1"/>
    </row>
    <row r="12" spans="2:5" ht="15.75">
      <c r="B12" s="99" t="s">
        <v>70</v>
      </c>
      <c r="C12" s="99"/>
      <c r="D12" s="99"/>
      <c r="E12" s="99"/>
    </row>
    <row r="13" spans="2:15" ht="15.75">
      <c r="B13" s="93" t="s">
        <v>41</v>
      </c>
      <c r="C13" s="93"/>
      <c r="D13" s="93"/>
      <c r="E13" s="93" t="s">
        <v>22</v>
      </c>
      <c r="F13" s="93"/>
      <c r="G13" s="93"/>
      <c r="H13" s="93"/>
      <c r="I13" s="94" t="s">
        <v>23</v>
      </c>
      <c r="J13" s="94"/>
      <c r="K13" s="94"/>
      <c r="L13" s="21"/>
      <c r="M13" s="94" t="s">
        <v>42</v>
      </c>
      <c r="N13" s="94"/>
      <c r="O13" s="94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5" ht="15.75">
      <c r="B17" s="93" t="s">
        <v>55</v>
      </c>
      <c r="C17" s="93"/>
      <c r="D17" s="93"/>
      <c r="E17" s="93" t="s">
        <v>44</v>
      </c>
      <c r="F17" s="93"/>
      <c r="G17" s="93"/>
      <c r="H17" s="93"/>
      <c r="I17" s="93" t="s">
        <v>43</v>
      </c>
      <c r="J17" s="93"/>
      <c r="K17" s="93"/>
      <c r="L17" s="21"/>
      <c r="M17" s="94" t="s">
        <v>45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D17"/>
    <mergeCell ref="E17:H17"/>
    <mergeCell ref="I17:K17"/>
    <mergeCell ref="M17:O17"/>
    <mergeCell ref="N8:O9"/>
    <mergeCell ref="B12:E12"/>
    <mergeCell ref="B13:D13"/>
    <mergeCell ref="E13:H13"/>
    <mergeCell ref="I13:K13"/>
    <mergeCell ref="M13:O13"/>
  </mergeCells>
  <printOptions/>
  <pageMargins left="0.43" right="0.21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R16" sqref="R16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153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71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39</v>
      </c>
      <c r="H8" s="106"/>
      <c r="I8" s="107"/>
      <c r="J8" s="103" t="s">
        <v>40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72</v>
      </c>
      <c r="C10" s="63" t="s">
        <v>73</v>
      </c>
      <c r="D10" s="64" t="s">
        <v>74</v>
      </c>
      <c r="E10" s="65" t="s">
        <v>75</v>
      </c>
      <c r="F10" s="31">
        <v>7</v>
      </c>
      <c r="G10" s="52">
        <v>7</v>
      </c>
      <c r="H10" s="17">
        <v>8</v>
      </c>
      <c r="I10" s="17">
        <f>(H10+G10)/2</f>
        <v>7.5</v>
      </c>
      <c r="J10" s="17">
        <v>5</v>
      </c>
      <c r="K10" s="55">
        <f>ROUND((J10*7+I10*2+F10)/10,1)</f>
        <v>5.7</v>
      </c>
      <c r="L10" s="56" t="str">
        <f>IF(K10&gt;=8.5,"A",IF(K10&gt;=7,"B",IF(K10&gt;=5.5,"C",IF(K10&gt;=4,"D",IF(AND(K10&lt;4,K10&gt;=0),"F",IF(AND(#REF!="",I10="",J10=""),"I",IF(OR(#REF!&lt;&gt;"",I10&lt;&gt;"",J10&lt;&gt;""),"X","R")))))))</f>
        <v>C</v>
      </c>
      <c r="M10" s="57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76</v>
      </c>
      <c r="C11" s="63" t="s">
        <v>77</v>
      </c>
      <c r="D11" s="64" t="s">
        <v>78</v>
      </c>
      <c r="E11" s="65" t="s">
        <v>79</v>
      </c>
      <c r="F11" s="31">
        <v>5</v>
      </c>
      <c r="G11" s="52">
        <v>6</v>
      </c>
      <c r="H11" s="17">
        <v>6</v>
      </c>
      <c r="I11" s="17">
        <f>(H11+G11)/2</f>
        <v>6</v>
      </c>
      <c r="J11" s="17">
        <v>5</v>
      </c>
      <c r="K11" s="55">
        <f>ROUND((J11*7+I11*2+F11)/10,1)</f>
        <v>5.2</v>
      </c>
      <c r="L11" s="56" t="str">
        <f>IF(K11&gt;=8.5,"A",IF(K11&gt;=7,"B",IF(K11&gt;=5.5,"C",IF(K11&gt;=4,"D",IF(AND(K11&lt;4,K11&gt;=0),"F",IF(AND(#REF!="",I11="",J11=""),"I",IF(OR(#REF!&lt;&gt;"",I11&lt;&gt;"",J11&lt;&gt;""),"X","R")))))))</f>
        <v>D</v>
      </c>
      <c r="M11" s="57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80</v>
      </c>
      <c r="C12" s="63" t="s">
        <v>81</v>
      </c>
      <c r="D12" s="64" t="s">
        <v>82</v>
      </c>
      <c r="E12" s="65" t="s">
        <v>83</v>
      </c>
      <c r="F12" s="31">
        <v>7</v>
      </c>
      <c r="G12" s="52">
        <v>7</v>
      </c>
      <c r="H12" s="17">
        <v>8</v>
      </c>
      <c r="I12" s="17">
        <f>(H12+G12)/2</f>
        <v>7.5</v>
      </c>
      <c r="J12" s="17">
        <v>5</v>
      </c>
      <c r="K12" s="55">
        <f>ROUND((J12*7+I12*2+F12)/10,1)</f>
        <v>5.7</v>
      </c>
      <c r="L12" s="56" t="str">
        <f>IF(K12&gt;=8.5,"A",IF(K12&gt;=7,"B",IF(K12&gt;=5.5,"C",IF(K12&gt;=4,"D",IF(AND(K12&lt;4,K12&gt;=0),"F",IF(AND(#REF!="",I12="",J12=""),"I",IF(OR(#REF!&lt;&gt;"",I12&lt;&gt;"",J12&lt;&gt;""),"X","R")))))))</f>
        <v>C</v>
      </c>
      <c r="M12" s="57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ht="21.75" customHeight="1">
      <c r="A13" s="9">
        <v>4</v>
      </c>
      <c r="B13" s="59" t="s">
        <v>84</v>
      </c>
      <c r="C13" s="63" t="s">
        <v>85</v>
      </c>
      <c r="D13" s="64" t="s">
        <v>60</v>
      </c>
      <c r="E13" s="65" t="s">
        <v>86</v>
      </c>
      <c r="F13" s="31">
        <v>8</v>
      </c>
      <c r="G13" s="52">
        <v>8</v>
      </c>
      <c r="H13" s="17">
        <v>9</v>
      </c>
      <c r="I13" s="17">
        <f>(H13+G13)/2</f>
        <v>8.5</v>
      </c>
      <c r="J13" s="17">
        <v>5</v>
      </c>
      <c r="K13" s="55">
        <f>ROUND((J13*7+I13*2+F13)/10,1)</f>
        <v>6</v>
      </c>
      <c r="L13" s="56" t="str">
        <f>IF(K13&gt;=8.5,"A",IF(K13&gt;=7,"B",IF(K13&gt;=5.5,"C",IF(K13&gt;=4,"D",IF(AND(K13&lt;4,K13&gt;=0),"F",IF(AND(#REF!="",I13="",J13=""),"I",IF(OR(#REF!&lt;&gt;"",I13&lt;&gt;"",J13&lt;&gt;""),"X","R")))))))</f>
        <v>C</v>
      </c>
      <c r="M13" s="57">
        <f>IF(L13="A",4,IF(L13="B",3,IF(L13="C",2,IF(L13="D",1,0))))</f>
        <v>2</v>
      </c>
      <c r="N13" s="8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1:15" s="46" customFormat="1" ht="21.75" customHeight="1">
      <c r="A14" s="9">
        <v>5</v>
      </c>
      <c r="B14" s="59" t="s">
        <v>32</v>
      </c>
      <c r="C14" s="63" t="s">
        <v>33</v>
      </c>
      <c r="D14" s="64" t="s">
        <v>21</v>
      </c>
      <c r="E14" s="65" t="s">
        <v>87</v>
      </c>
      <c r="F14" s="53">
        <v>7</v>
      </c>
      <c r="G14" s="54">
        <v>6</v>
      </c>
      <c r="H14" s="42">
        <v>7</v>
      </c>
      <c r="I14" s="17">
        <f>(H14+G14)/2</f>
        <v>6.5</v>
      </c>
      <c r="J14" s="17">
        <v>5</v>
      </c>
      <c r="K14" s="55">
        <f>ROUND((J14*7+I14*2+F14)/10,1)</f>
        <v>5.5</v>
      </c>
      <c r="L14" s="91" t="str">
        <f>IF(K14&gt;=8.5,"A",IF(K14&gt;=7,"B",IF(K14&gt;=5.5,"C",IF(K14&gt;=4,"D",IF(AND(K14&lt;4,K14&gt;=0),"F",IF(AND(#REF!="",I14="",J14=""),"I",IF(OR(#REF!&lt;&gt;"",I14&lt;&gt;"",J14&lt;&gt;""),"X","R")))))))</f>
        <v>C</v>
      </c>
      <c r="M14" s="92">
        <f>IF(L14="A",4,IF(L14="B",3,IF(L14="C",2,IF(L14="D",1,0))))</f>
        <v>2</v>
      </c>
      <c r="N14" s="45" t="str">
        <f>IF(L14="A","GIỎI",IF(L14="B","KHÁ",IF(L14="C","TB",IF(L14="D","TB YẾU","KÉM"))))</f>
        <v>TB</v>
      </c>
      <c r="O14" s="22" t="str">
        <f>IF(OR(K14&lt;4,J14&lt;=2),"KHÔNG ĐẠT","ĐẠT")</f>
        <v>ĐẠT</v>
      </c>
    </row>
    <row r="15" spans="1:6" ht="10.5" customHeight="1">
      <c r="A15" s="18"/>
      <c r="F15" s="1"/>
    </row>
    <row r="16" spans="2:5" ht="15.75">
      <c r="B16" s="99" t="s">
        <v>88</v>
      </c>
      <c r="C16" s="99"/>
      <c r="D16" s="99"/>
      <c r="E16" s="99"/>
    </row>
    <row r="17" spans="2:15" ht="15.75">
      <c r="B17" s="93" t="s">
        <v>41</v>
      </c>
      <c r="C17" s="93"/>
      <c r="D17" s="93"/>
      <c r="E17" s="93" t="s">
        <v>22</v>
      </c>
      <c r="F17" s="93"/>
      <c r="G17" s="93"/>
      <c r="H17" s="93"/>
      <c r="I17" s="94" t="s">
        <v>23</v>
      </c>
      <c r="J17" s="94"/>
      <c r="K17" s="94"/>
      <c r="L17" s="21"/>
      <c r="M17" s="94" t="s">
        <v>42</v>
      </c>
      <c r="N17" s="94"/>
      <c r="O17" s="94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5" ht="15.75">
      <c r="B21" s="93" t="s">
        <v>55</v>
      </c>
      <c r="C21" s="93"/>
      <c r="D21" s="93"/>
      <c r="E21" s="93" t="s">
        <v>44</v>
      </c>
      <c r="F21" s="93"/>
      <c r="G21" s="93"/>
      <c r="H21" s="93"/>
      <c r="I21" s="93" t="s">
        <v>43</v>
      </c>
      <c r="J21" s="93"/>
      <c r="K21" s="93"/>
      <c r="L21" s="21"/>
      <c r="M21" s="94" t="s">
        <v>45</v>
      </c>
      <c r="N21" s="94"/>
      <c r="O21" s="94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1:D21"/>
    <mergeCell ref="E21:H21"/>
    <mergeCell ref="I21:K21"/>
    <mergeCell ref="M21:O21"/>
    <mergeCell ref="N8:O9"/>
    <mergeCell ref="B16:E16"/>
    <mergeCell ref="B17:D17"/>
    <mergeCell ref="E17:H17"/>
    <mergeCell ref="I17:K17"/>
    <mergeCell ref="M17:O17"/>
  </mergeCells>
  <printOptions/>
  <pageMargins left="0.34" right="0.39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8" width="6.57421875" style="1" customWidth="1"/>
    <col min="9" max="9" width="7.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89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90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71" customFormat="1" ht="21.75" customHeight="1">
      <c r="A10" s="9">
        <v>1</v>
      </c>
      <c r="B10" s="59" t="s">
        <v>80</v>
      </c>
      <c r="C10" s="63" t="s">
        <v>81</v>
      </c>
      <c r="D10" s="64" t="s">
        <v>82</v>
      </c>
      <c r="E10" s="65" t="s">
        <v>83</v>
      </c>
      <c r="F10" s="31">
        <v>8.5</v>
      </c>
      <c r="G10" s="52">
        <v>8</v>
      </c>
      <c r="H10" s="17">
        <v>7.5</v>
      </c>
      <c r="I10" s="17">
        <f>(H10*2+G10)/3</f>
        <v>7.666666666666667</v>
      </c>
      <c r="J10" s="17">
        <v>7.5</v>
      </c>
      <c r="K10" s="55">
        <f>ROUND((J10*6+I10*3+F10)/10,1)</f>
        <v>7.7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2:5" ht="15.75">
      <c r="B11" s="99" t="s">
        <v>70</v>
      </c>
      <c r="C11" s="99"/>
      <c r="D11" s="99"/>
      <c r="E11" s="99"/>
    </row>
    <row r="12" spans="2:15" ht="15.75">
      <c r="B12" s="93" t="s">
        <v>41</v>
      </c>
      <c r="C12" s="93"/>
      <c r="D12" s="93"/>
      <c r="E12" s="93" t="s">
        <v>22</v>
      </c>
      <c r="F12" s="93"/>
      <c r="G12" s="93"/>
      <c r="H12" s="93"/>
      <c r="I12" s="94" t="s">
        <v>23</v>
      </c>
      <c r="J12" s="94"/>
      <c r="K12" s="94"/>
      <c r="L12" s="21"/>
      <c r="M12" s="94" t="s">
        <v>42</v>
      </c>
      <c r="N12" s="94"/>
      <c r="O12" s="94"/>
    </row>
    <row r="13" spans="2:13" ht="15.75">
      <c r="B13" s="10"/>
      <c r="C13" s="10"/>
      <c r="D13" s="10"/>
      <c r="E13" s="10"/>
      <c r="F13" s="12"/>
      <c r="G13" s="10"/>
      <c r="H13" s="10"/>
      <c r="I13" s="10"/>
      <c r="J13" s="10"/>
      <c r="K13" s="10"/>
      <c r="L13" s="11"/>
      <c r="M13" s="11"/>
    </row>
    <row r="14" spans="2:13" ht="15.75">
      <c r="B14" s="10"/>
      <c r="C14" s="10"/>
      <c r="D14" s="10"/>
      <c r="E14" s="10"/>
      <c r="F14" s="12"/>
      <c r="G14" s="10"/>
      <c r="H14" s="10"/>
      <c r="I14" s="10"/>
      <c r="J14" s="10"/>
      <c r="K14" s="10"/>
      <c r="L14" s="11"/>
      <c r="M14" s="11"/>
    </row>
    <row r="15" spans="2:13" ht="15.75">
      <c r="B15" s="10"/>
      <c r="C15" s="10"/>
      <c r="D15" s="10"/>
      <c r="E15" s="10"/>
      <c r="F15" s="12"/>
      <c r="G15" s="10"/>
      <c r="H15" s="10"/>
      <c r="I15" s="10"/>
      <c r="J15" s="10"/>
      <c r="K15" s="10"/>
      <c r="L15" s="11"/>
      <c r="M15" s="11"/>
    </row>
    <row r="16" spans="2:15" ht="15.75">
      <c r="B16" s="93" t="s">
        <v>55</v>
      </c>
      <c r="C16" s="93"/>
      <c r="D16" s="93"/>
      <c r="E16" s="93" t="s">
        <v>44</v>
      </c>
      <c r="F16" s="93"/>
      <c r="G16" s="93"/>
      <c r="H16" s="93"/>
      <c r="I16" s="93" t="s">
        <v>43</v>
      </c>
      <c r="J16" s="93"/>
      <c r="K16" s="93"/>
      <c r="L16" s="21"/>
      <c r="M16" s="94" t="s">
        <v>45</v>
      </c>
      <c r="N16" s="94"/>
      <c r="O16" s="94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D16"/>
    <mergeCell ref="E16:H16"/>
    <mergeCell ref="I16:K16"/>
    <mergeCell ref="M16:O16"/>
    <mergeCell ref="N8:O9"/>
    <mergeCell ref="B11:E11"/>
    <mergeCell ref="B12:D12"/>
    <mergeCell ref="E12:H12"/>
    <mergeCell ref="I12:K12"/>
    <mergeCell ref="M12:O12"/>
  </mergeCells>
  <printOptions/>
  <pageMargins left="0.41" right="0.41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K10" sqref="K10:K16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4.42187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91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92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106</v>
      </c>
      <c r="G8" s="105" t="s">
        <v>39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93</v>
      </c>
      <c r="C10" s="63" t="s">
        <v>94</v>
      </c>
      <c r="D10" s="64" t="s">
        <v>95</v>
      </c>
      <c r="E10" s="72" t="s">
        <v>96</v>
      </c>
      <c r="F10" s="31">
        <v>7.5</v>
      </c>
      <c r="G10" s="52">
        <v>8</v>
      </c>
      <c r="H10" s="16"/>
      <c r="I10" s="17">
        <f>G10</f>
        <v>8</v>
      </c>
      <c r="J10" s="17">
        <v>7.5</v>
      </c>
      <c r="K10" s="20">
        <f aca="true" t="shared" si="0" ref="K10:K16">ROUND((J10*6+I10*2+F10*2)/10,1)</f>
        <v>7.6</v>
      </c>
      <c r="L10" s="14" t="str">
        <f>IF(K10&gt;=8.5,"A",IF(K10&gt;=7,"B",IF(K10&gt;=5.5,"C",IF(K10&gt;=4,"D",IF(AND(K10&lt;4,K10&gt;=0),"F",IF(AND(#REF!="",I10="",J10=""),"I",IF(OR(#REF!&lt;&gt;"",I10&lt;&gt;"",J10&lt;&gt;""),"X","R")))))))</f>
        <v>B</v>
      </c>
      <c r="M10" s="15">
        <f aca="true" t="shared" si="1" ref="M10:M16">IF(L10="A",4,IF(L10="B",3,IF(L10="C",2,IF(L10="D",1,0))))</f>
        <v>3</v>
      </c>
      <c r="N10" s="8" t="str">
        <f aca="true" t="shared" si="2" ref="N10:N16">IF(L10="A","GIỎI",IF(L10="B","KHÁ",IF(L10="C","TB",IF(L10="D","TB YẾU","KÉM"))))</f>
        <v>KHÁ</v>
      </c>
      <c r="O10" s="2" t="str">
        <f aca="true" t="shared" si="3" ref="O10:O16">IF(OR(K10&lt;4,J10&lt;=2),"KHÔNG ĐẠT","ĐẠT")</f>
        <v>ĐẠT</v>
      </c>
    </row>
    <row r="11" spans="1:15" ht="21.75" customHeight="1">
      <c r="A11" s="9">
        <v>2</v>
      </c>
      <c r="B11" s="59" t="s">
        <v>97</v>
      </c>
      <c r="C11" s="63" t="s">
        <v>98</v>
      </c>
      <c r="D11" s="64" t="s">
        <v>99</v>
      </c>
      <c r="E11" s="72" t="s">
        <v>100</v>
      </c>
      <c r="F11" s="31">
        <v>7.5</v>
      </c>
      <c r="G11" s="52">
        <v>8.5</v>
      </c>
      <c r="H11" s="16"/>
      <c r="I11" s="17">
        <f aca="true" t="shared" si="4" ref="I11:I16">G11</f>
        <v>8.5</v>
      </c>
      <c r="J11" s="17">
        <v>6</v>
      </c>
      <c r="K11" s="20">
        <f t="shared" si="0"/>
        <v>6.8</v>
      </c>
      <c r="L11" s="14" t="str">
        <f>IF(K11&gt;=8.5,"A",IF(K11&gt;=7,"B",IF(K11&gt;=5.5,"C",IF(K11&gt;=4,"D",IF(AND(K11&lt;4,K11&gt;=0),"F",IF(AND(#REF!="",I11="",J11=""),"I",IF(OR(#REF!&lt;&gt;"",I11&lt;&gt;"",J11&lt;&gt;""),"X","R")))))))</f>
        <v>C</v>
      </c>
      <c r="M11" s="15">
        <f t="shared" si="1"/>
        <v>2</v>
      </c>
      <c r="N11" s="8" t="str">
        <f t="shared" si="2"/>
        <v>TB</v>
      </c>
      <c r="O11" s="2" t="str">
        <f t="shared" si="3"/>
        <v>ĐẠT</v>
      </c>
    </row>
    <row r="12" spans="1:15" ht="21.75" customHeight="1">
      <c r="A12" s="9">
        <v>3</v>
      </c>
      <c r="B12" s="59" t="s">
        <v>101</v>
      </c>
      <c r="C12" s="63" t="s">
        <v>102</v>
      </c>
      <c r="D12" s="64" t="s">
        <v>103</v>
      </c>
      <c r="E12" s="72" t="s">
        <v>104</v>
      </c>
      <c r="F12" s="31">
        <v>7.5</v>
      </c>
      <c r="G12" s="52">
        <v>9</v>
      </c>
      <c r="H12" s="16"/>
      <c r="I12" s="17">
        <f t="shared" si="4"/>
        <v>9</v>
      </c>
      <c r="J12" s="17">
        <v>7.5</v>
      </c>
      <c r="K12" s="20">
        <f t="shared" si="0"/>
        <v>7.8</v>
      </c>
      <c r="L12" s="14" t="str">
        <f>IF(K12&gt;=8.5,"A",IF(K12&gt;=7,"B",IF(K12&gt;=5.5,"C",IF(K12&gt;=4,"D",IF(AND(K12&lt;4,K12&gt;=0),"F",IF(AND(#REF!="",I12="",J12=""),"I",IF(OR(#REF!&lt;&gt;"",I12&lt;&gt;"",J12&lt;&gt;""),"X","R")))))))</f>
        <v>B</v>
      </c>
      <c r="M12" s="15">
        <f t="shared" si="1"/>
        <v>3</v>
      </c>
      <c r="N12" s="8" t="str">
        <f t="shared" si="2"/>
        <v>KHÁ</v>
      </c>
      <c r="O12" s="2" t="str">
        <f t="shared" si="3"/>
        <v>ĐẠT</v>
      </c>
    </row>
    <row r="13" spans="1:15" ht="21.75" customHeight="1">
      <c r="A13" s="9">
        <v>4</v>
      </c>
      <c r="B13" s="59" t="s">
        <v>27</v>
      </c>
      <c r="C13" s="63" t="s">
        <v>19</v>
      </c>
      <c r="D13" s="64" t="s">
        <v>17</v>
      </c>
      <c r="E13" s="72" t="s">
        <v>105</v>
      </c>
      <c r="F13" s="31">
        <v>7.5</v>
      </c>
      <c r="G13" s="52">
        <v>8.5</v>
      </c>
      <c r="H13" s="16"/>
      <c r="I13" s="17">
        <f t="shared" si="4"/>
        <v>8.5</v>
      </c>
      <c r="J13" s="17">
        <v>8</v>
      </c>
      <c r="K13" s="20">
        <f t="shared" si="0"/>
        <v>8</v>
      </c>
      <c r="L13" s="14" t="str">
        <f>IF(K13&gt;=8.5,"A",IF(K13&gt;=7,"B",IF(K13&gt;=5.5,"C",IF(K13&gt;=4,"D",IF(AND(K13&lt;4,K13&gt;=0),"F",IF(AND(#REF!="",I13="",J13=""),"I",IF(OR(#REF!&lt;&gt;"",I13&lt;&gt;"",J13&lt;&gt;""),"X","R")))))))</f>
        <v>B</v>
      </c>
      <c r="M13" s="15">
        <f t="shared" si="1"/>
        <v>3</v>
      </c>
      <c r="N13" s="8" t="str">
        <f t="shared" si="2"/>
        <v>KHÁ</v>
      </c>
      <c r="O13" s="2" t="str">
        <f t="shared" si="3"/>
        <v>ĐẠT</v>
      </c>
    </row>
    <row r="14" spans="1:15" ht="21.75" customHeight="1">
      <c r="A14" s="9">
        <v>5</v>
      </c>
      <c r="B14" s="59" t="s">
        <v>76</v>
      </c>
      <c r="C14" s="63" t="s">
        <v>77</v>
      </c>
      <c r="D14" s="64" t="s">
        <v>78</v>
      </c>
      <c r="E14" s="72" t="s">
        <v>79</v>
      </c>
      <c r="F14" s="31">
        <v>7.5</v>
      </c>
      <c r="G14" s="52">
        <v>8</v>
      </c>
      <c r="H14" s="16"/>
      <c r="I14" s="17">
        <f t="shared" si="4"/>
        <v>8</v>
      </c>
      <c r="J14" s="17">
        <v>7.5</v>
      </c>
      <c r="K14" s="20">
        <f t="shared" si="0"/>
        <v>7.6</v>
      </c>
      <c r="L14" s="14" t="str">
        <f>IF(K14&gt;=8.5,"A",IF(K14&gt;=7,"B",IF(K14&gt;=5.5,"C",IF(K14&gt;=4,"D",IF(AND(K14&lt;4,K14&gt;=0),"F",IF(AND(#REF!="",I14="",J14=""),"I",IF(OR(#REF!&lt;&gt;"",I14&lt;&gt;"",J14&lt;&gt;""),"X","R")))))))</f>
        <v>B</v>
      </c>
      <c r="M14" s="15">
        <f t="shared" si="1"/>
        <v>3</v>
      </c>
      <c r="N14" s="8" t="str">
        <f t="shared" si="2"/>
        <v>KHÁ</v>
      </c>
      <c r="O14" s="2" t="str">
        <f t="shared" si="3"/>
        <v>ĐẠT</v>
      </c>
    </row>
    <row r="15" spans="1:15" ht="21.75" customHeight="1">
      <c r="A15" s="9">
        <v>6</v>
      </c>
      <c r="B15" s="59" t="s">
        <v>32</v>
      </c>
      <c r="C15" s="63" t="s">
        <v>33</v>
      </c>
      <c r="D15" s="64" t="s">
        <v>21</v>
      </c>
      <c r="E15" s="72" t="s">
        <v>87</v>
      </c>
      <c r="F15" s="31">
        <v>7.5</v>
      </c>
      <c r="G15" s="52">
        <v>8.5</v>
      </c>
      <c r="H15" s="16"/>
      <c r="I15" s="17">
        <f t="shared" si="4"/>
        <v>8.5</v>
      </c>
      <c r="J15" s="17">
        <v>7.5</v>
      </c>
      <c r="K15" s="20">
        <f t="shared" si="0"/>
        <v>7.7</v>
      </c>
      <c r="L15" s="14" t="str">
        <f>IF(K15&gt;=8.5,"A",IF(K15&gt;=7,"B",IF(K15&gt;=5.5,"C",IF(K15&gt;=4,"D",IF(AND(K15&lt;4,K15&gt;=0),"F",IF(AND(#REF!="",I15="",J15=""),"I",IF(OR(#REF!&lt;&gt;"",I15&lt;&gt;"",J15&lt;&gt;""),"X","R")))))))</f>
        <v>B</v>
      </c>
      <c r="M15" s="15">
        <f t="shared" si="1"/>
        <v>3</v>
      </c>
      <c r="N15" s="8" t="str">
        <f t="shared" si="2"/>
        <v>KHÁ</v>
      </c>
      <c r="O15" s="2" t="str">
        <f t="shared" si="3"/>
        <v>ĐẠT</v>
      </c>
    </row>
    <row r="16" spans="1:15" s="46" customFormat="1" ht="21.75" customHeight="1">
      <c r="A16" s="9">
        <v>7</v>
      </c>
      <c r="B16" s="59" t="s">
        <v>72</v>
      </c>
      <c r="C16" s="63" t="s">
        <v>73</v>
      </c>
      <c r="D16" s="64" t="s">
        <v>74</v>
      </c>
      <c r="E16" s="72" t="s">
        <v>75</v>
      </c>
      <c r="F16" s="31">
        <v>7.5</v>
      </c>
      <c r="G16" s="54">
        <v>8.5</v>
      </c>
      <c r="H16" s="47"/>
      <c r="I16" s="17">
        <f t="shared" si="4"/>
        <v>8.5</v>
      </c>
      <c r="J16" s="42">
        <v>7</v>
      </c>
      <c r="K16" s="20">
        <f t="shared" si="0"/>
        <v>7.4</v>
      </c>
      <c r="L16" s="43" t="str">
        <f>IF(K16&gt;=8.5,"A",IF(K16&gt;=7,"B",IF(K16&gt;=5.5,"C",IF(K16&gt;=4,"D",IF(AND(K16&lt;4,K16&gt;=0),"F",IF(AND(#REF!="",I16="",J16=""),"I",IF(OR(#REF!&lt;&gt;"",I16&lt;&gt;"",J16&lt;&gt;""),"X","R")))))))</f>
        <v>B</v>
      </c>
      <c r="M16" s="44">
        <f t="shared" si="1"/>
        <v>3</v>
      </c>
      <c r="N16" s="45" t="str">
        <f t="shared" si="2"/>
        <v>KHÁ</v>
      </c>
      <c r="O16" s="22" t="str">
        <f t="shared" si="3"/>
        <v>ĐẠT</v>
      </c>
    </row>
    <row r="17" spans="1:6" ht="10.5" customHeight="1">
      <c r="A17" s="18"/>
      <c r="F17" s="1"/>
    </row>
    <row r="18" spans="2:5" ht="15.75">
      <c r="B18" s="99" t="s">
        <v>56</v>
      </c>
      <c r="C18" s="99"/>
      <c r="D18" s="99"/>
      <c r="E18" s="99"/>
    </row>
    <row r="19" spans="2:15" ht="15.75">
      <c r="B19" s="93" t="s">
        <v>41</v>
      </c>
      <c r="C19" s="93"/>
      <c r="D19" s="93"/>
      <c r="E19" s="93" t="s">
        <v>22</v>
      </c>
      <c r="F19" s="93"/>
      <c r="G19" s="93"/>
      <c r="H19" s="93"/>
      <c r="I19" s="94" t="s">
        <v>23</v>
      </c>
      <c r="J19" s="94"/>
      <c r="K19" s="94"/>
      <c r="L19" s="21"/>
      <c r="M19" s="94" t="s">
        <v>42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  <row r="22" spans="2:13" ht="15.75"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1"/>
      <c r="M22" s="11"/>
    </row>
    <row r="23" spans="2:15" ht="15.75">
      <c r="B23" s="93" t="s">
        <v>55</v>
      </c>
      <c r="C23" s="93"/>
      <c r="D23" s="93"/>
      <c r="E23" s="93" t="s">
        <v>44</v>
      </c>
      <c r="F23" s="93"/>
      <c r="G23" s="93"/>
      <c r="H23" s="93"/>
      <c r="I23" s="93" t="s">
        <v>43</v>
      </c>
      <c r="J23" s="93"/>
      <c r="K23" s="93"/>
      <c r="L23" s="21"/>
      <c r="M23" s="94" t="s">
        <v>45</v>
      </c>
      <c r="N23" s="94"/>
      <c r="O23" s="94"/>
    </row>
    <row r="24" spans="2:13" ht="15.75"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1"/>
      <c r="M24" s="11"/>
    </row>
  </sheetData>
  <sheetProtection/>
  <mergeCells count="26">
    <mergeCell ref="B23:D23"/>
    <mergeCell ref="E23:H23"/>
    <mergeCell ref="I23:K23"/>
    <mergeCell ref="M23:O23"/>
    <mergeCell ref="N8:O9"/>
    <mergeCell ref="B18:E18"/>
    <mergeCell ref="B19:D19"/>
    <mergeCell ref="E19:H19"/>
    <mergeCell ref="I19:K19"/>
    <mergeCell ref="M19:O1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4" right="0.24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B13" sqref="B13:E13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155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107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147</v>
      </c>
      <c r="C10" s="63" t="s">
        <v>148</v>
      </c>
      <c r="D10" s="64" t="s">
        <v>17</v>
      </c>
      <c r="E10" s="72" t="s">
        <v>154</v>
      </c>
      <c r="F10" s="31">
        <v>9</v>
      </c>
      <c r="G10" s="52">
        <v>8</v>
      </c>
      <c r="H10" s="16"/>
      <c r="I10" s="17">
        <f aca="true" t="shared" si="0" ref="I10:I15">G10</f>
        <v>8</v>
      </c>
      <c r="J10" s="17">
        <v>7</v>
      </c>
      <c r="K10" s="55">
        <f aca="true" t="shared" si="1" ref="K10:K15">ROUND((J10*6+I10*3+F10)/10,1)</f>
        <v>7.5</v>
      </c>
      <c r="L10" s="56" t="str">
        <f>IF(K10&gt;=8.5,"A",IF(K10&gt;=7,"B",IF(K10&gt;=5.5,"C",IF(K10&gt;=4,"D",IF(AND(K10&lt;4,K10&gt;=0),"F",IF(AND(#REF!="",I10="",J10=""),"I",IF(OR(#REF!&lt;&gt;"",I10&lt;&gt;"",J10&lt;&gt;""),"X","R")))))))</f>
        <v>B</v>
      </c>
      <c r="M10" s="57">
        <f aca="true" t="shared" si="2" ref="M10:M15">IF(L10="A",4,IF(L10="B",3,IF(L10="C",2,IF(L10="D",1,0))))</f>
        <v>3</v>
      </c>
      <c r="N10" s="8" t="str">
        <f aca="true" t="shared" si="3" ref="N10:N15">IF(L10="A","GIỎI",IF(L10="B","KHÁ",IF(L10="C","TB",IF(L10="D","TB YẾU","KÉM"))))</f>
        <v>KHÁ</v>
      </c>
      <c r="O10" s="2" t="str">
        <f aca="true" t="shared" si="4" ref="O10:O15">IF(OR(K10&lt;4,J10&lt;=2),"KHÔNG ĐẠT","ĐẠT")</f>
        <v>ĐẠT</v>
      </c>
    </row>
    <row r="11" spans="1:17" ht="21.75" customHeight="1">
      <c r="A11" s="9">
        <v>2</v>
      </c>
      <c r="B11" s="59" t="s">
        <v>80</v>
      </c>
      <c r="C11" s="63" t="s">
        <v>81</v>
      </c>
      <c r="D11" s="64" t="s">
        <v>82</v>
      </c>
      <c r="E11" s="65" t="s">
        <v>83</v>
      </c>
      <c r="F11" s="31">
        <v>9</v>
      </c>
      <c r="G11" s="52">
        <v>9</v>
      </c>
      <c r="H11" s="16"/>
      <c r="I11" s="17">
        <f t="shared" si="0"/>
        <v>9</v>
      </c>
      <c r="J11" s="17">
        <v>7.5</v>
      </c>
      <c r="K11" s="55">
        <f t="shared" si="1"/>
        <v>8.1</v>
      </c>
      <c r="L11" s="56" t="str">
        <f>IF(K11&gt;=8.5,"A",IF(K11&gt;=7,"B",IF(K11&gt;=5.5,"C",IF(K11&gt;=4,"D",IF(AND(K11&lt;4,K11&gt;=0),"F",IF(AND(#REF!="",I11="",J11=""),"I",IF(OR(#REF!&lt;&gt;"",I11&lt;&gt;"",J11&lt;&gt;""),"X","R")))))))</f>
        <v>B</v>
      </c>
      <c r="M11" s="57">
        <f t="shared" si="2"/>
        <v>3</v>
      </c>
      <c r="N11" s="8" t="str">
        <f t="shared" si="3"/>
        <v>KHÁ</v>
      </c>
      <c r="O11" s="2" t="str">
        <f t="shared" si="4"/>
        <v>ĐẠT</v>
      </c>
      <c r="Q11" s="3"/>
    </row>
    <row r="12" spans="1:17" ht="21.75" customHeight="1">
      <c r="A12" s="9">
        <v>3</v>
      </c>
      <c r="B12" s="66" t="s">
        <v>58</v>
      </c>
      <c r="C12" s="69" t="s">
        <v>59</v>
      </c>
      <c r="D12" s="61" t="s">
        <v>60</v>
      </c>
      <c r="E12" s="70">
        <v>34387</v>
      </c>
      <c r="F12" s="31">
        <v>9</v>
      </c>
      <c r="G12" s="52">
        <v>8</v>
      </c>
      <c r="H12" s="16"/>
      <c r="I12" s="17">
        <f t="shared" si="0"/>
        <v>8</v>
      </c>
      <c r="J12" s="17">
        <v>7.5</v>
      </c>
      <c r="K12" s="55">
        <f t="shared" si="1"/>
        <v>7.8</v>
      </c>
      <c r="L12" s="56" t="str">
        <f>IF(K12&gt;=8.5,"A",IF(K12&gt;=7,"B",IF(K12&gt;=5.5,"C",IF(K12&gt;=4,"D",IF(AND(K12&lt;4,K12&gt;=0),"F",IF(AND(#REF!="",I12="",J12=""),"I",IF(OR(#REF!&lt;&gt;"",I12&lt;&gt;"",J12&lt;&gt;""),"X","R")))))))</f>
        <v>B</v>
      </c>
      <c r="M12" s="57">
        <f t="shared" si="2"/>
        <v>3</v>
      </c>
      <c r="N12" s="8" t="str">
        <f t="shared" si="3"/>
        <v>KHÁ</v>
      </c>
      <c r="O12" s="2" t="str">
        <f t="shared" si="4"/>
        <v>ĐẠT</v>
      </c>
      <c r="Q12" s="3"/>
    </row>
    <row r="13" spans="1:17" ht="21.75" customHeight="1">
      <c r="A13" s="9">
        <v>4</v>
      </c>
      <c r="B13" s="59" t="s">
        <v>64</v>
      </c>
      <c r="C13" s="63" t="s">
        <v>20</v>
      </c>
      <c r="D13" s="64" t="s">
        <v>65</v>
      </c>
      <c r="E13" s="65" t="s">
        <v>66</v>
      </c>
      <c r="F13" s="31">
        <v>9</v>
      </c>
      <c r="G13" s="52">
        <v>8</v>
      </c>
      <c r="H13" s="16"/>
      <c r="I13" s="17">
        <f t="shared" si="0"/>
        <v>8</v>
      </c>
      <c r="J13" s="17">
        <v>7.5</v>
      </c>
      <c r="K13" s="55">
        <f t="shared" si="1"/>
        <v>7.8</v>
      </c>
      <c r="L13" s="56" t="str">
        <f>IF(K13&gt;=8.5,"A",IF(K13&gt;=7,"B",IF(K13&gt;=5.5,"C",IF(K13&gt;=4,"D",IF(AND(K13&lt;4,K13&gt;=0),"F",IF(AND(#REF!="",I13="",J13=""),"I",IF(OR(#REF!&lt;&gt;"",I13&lt;&gt;"",J13&lt;&gt;""),"X","R")))))))</f>
        <v>B</v>
      </c>
      <c r="M13" s="57">
        <f t="shared" si="2"/>
        <v>3</v>
      </c>
      <c r="N13" s="8" t="str">
        <f t="shared" si="3"/>
        <v>KHÁ</v>
      </c>
      <c r="O13" s="2" t="str">
        <f t="shared" si="4"/>
        <v>ĐẠT</v>
      </c>
      <c r="Q13" s="3"/>
    </row>
    <row r="14" spans="1:17" ht="21.75" customHeight="1">
      <c r="A14" s="9">
        <v>5</v>
      </c>
      <c r="B14" s="59" t="s">
        <v>32</v>
      </c>
      <c r="C14" s="63" t="s">
        <v>33</v>
      </c>
      <c r="D14" s="64" t="s">
        <v>21</v>
      </c>
      <c r="E14" s="72" t="s">
        <v>87</v>
      </c>
      <c r="F14" s="31">
        <v>8</v>
      </c>
      <c r="G14" s="52">
        <v>8</v>
      </c>
      <c r="H14" s="16"/>
      <c r="I14" s="17">
        <f t="shared" si="0"/>
        <v>8</v>
      </c>
      <c r="J14" s="17">
        <v>7</v>
      </c>
      <c r="K14" s="55">
        <f t="shared" si="1"/>
        <v>7.4</v>
      </c>
      <c r="L14" s="56" t="str">
        <f>IF(K14&gt;=8.5,"A",IF(K14&gt;=7,"B",IF(K14&gt;=5.5,"C",IF(K14&gt;=4,"D",IF(AND(K14&lt;4,K14&gt;=0),"F",IF(AND(#REF!="",I14="",J14=""),"I",IF(OR(#REF!&lt;&gt;"",I14&lt;&gt;"",J14&lt;&gt;""),"X","R")))))))</f>
        <v>B</v>
      </c>
      <c r="M14" s="57">
        <f t="shared" si="2"/>
        <v>3</v>
      </c>
      <c r="N14" s="8" t="str">
        <f t="shared" si="3"/>
        <v>KHÁ</v>
      </c>
      <c r="O14" s="2" t="str">
        <f t="shared" si="4"/>
        <v>ĐẠT</v>
      </c>
      <c r="Q14" s="3"/>
    </row>
    <row r="15" spans="1:17" ht="21.75" customHeight="1">
      <c r="A15" s="9">
        <v>6</v>
      </c>
      <c r="B15" s="59" t="s">
        <v>108</v>
      </c>
      <c r="C15" s="63" t="s">
        <v>25</v>
      </c>
      <c r="D15" s="64" t="s">
        <v>109</v>
      </c>
      <c r="E15" s="65" t="s">
        <v>110</v>
      </c>
      <c r="F15" s="31">
        <v>8</v>
      </c>
      <c r="G15" s="52">
        <v>7</v>
      </c>
      <c r="H15" s="16"/>
      <c r="I15" s="17">
        <f t="shared" si="0"/>
        <v>7</v>
      </c>
      <c r="J15" s="17">
        <v>7</v>
      </c>
      <c r="K15" s="55">
        <f t="shared" si="1"/>
        <v>7.1</v>
      </c>
      <c r="L15" s="56" t="str">
        <f>IF(K15&gt;=8.5,"A",IF(K15&gt;=7,"B",IF(K15&gt;=5.5,"C",IF(K15&gt;=4,"D",IF(AND(K15&lt;4,K15&gt;=0),"F",IF(AND(#REF!="",I15="",J15=""),"I",IF(OR(#REF!&lt;&gt;"",I15&lt;&gt;"",J15&lt;&gt;""),"X","R")))))))</f>
        <v>B</v>
      </c>
      <c r="M15" s="57">
        <f t="shared" si="2"/>
        <v>3</v>
      </c>
      <c r="N15" s="8" t="str">
        <f t="shared" si="3"/>
        <v>KHÁ</v>
      </c>
      <c r="O15" s="2" t="str">
        <f t="shared" si="4"/>
        <v>ĐẠT</v>
      </c>
      <c r="Q15" s="3"/>
    </row>
    <row r="16" spans="1:17" ht="10.5" customHeight="1">
      <c r="A16" s="18"/>
      <c r="F16" s="1"/>
      <c r="Q16" s="3"/>
    </row>
    <row r="17" spans="2:5" ht="15.75">
      <c r="B17" s="99" t="s">
        <v>111</v>
      </c>
      <c r="C17" s="99"/>
      <c r="D17" s="99"/>
      <c r="E17" s="99"/>
    </row>
    <row r="18" spans="2:15" ht="15.75">
      <c r="B18" s="93" t="s">
        <v>41</v>
      </c>
      <c r="C18" s="93"/>
      <c r="D18" s="93"/>
      <c r="E18" s="93" t="s">
        <v>22</v>
      </c>
      <c r="F18" s="93"/>
      <c r="G18" s="93"/>
      <c r="H18" s="93"/>
      <c r="I18" s="94" t="s">
        <v>23</v>
      </c>
      <c r="J18" s="94"/>
      <c r="K18" s="94"/>
      <c r="L18" s="21"/>
      <c r="M18" s="94" t="s">
        <v>42</v>
      </c>
      <c r="N18" s="94"/>
      <c r="O18" s="94"/>
    </row>
    <row r="19" spans="2:13" ht="15.75">
      <c r="B19" s="10"/>
      <c r="C19" s="10"/>
      <c r="D19" s="10"/>
      <c r="E19" s="10"/>
      <c r="F19" s="12"/>
      <c r="G19" s="10"/>
      <c r="H19" s="10"/>
      <c r="I19" s="10"/>
      <c r="J19" s="10"/>
      <c r="K19" s="10"/>
      <c r="L19" s="11"/>
      <c r="M19" s="11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  <row r="21" spans="2:13" ht="15.7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  <row r="22" spans="2:15" ht="15.75">
      <c r="B22" s="93" t="s">
        <v>55</v>
      </c>
      <c r="C22" s="93"/>
      <c r="D22" s="93"/>
      <c r="E22" s="93" t="s">
        <v>44</v>
      </c>
      <c r="F22" s="93"/>
      <c r="G22" s="93"/>
      <c r="H22" s="93"/>
      <c r="I22" s="93" t="s">
        <v>43</v>
      </c>
      <c r="J22" s="93"/>
      <c r="K22" s="93"/>
      <c r="L22" s="21"/>
      <c r="M22" s="94" t="s">
        <v>45</v>
      </c>
      <c r="N22" s="94"/>
      <c r="O22" s="94"/>
    </row>
    <row r="23" spans="2:13" ht="15.75">
      <c r="B23" s="10"/>
      <c r="C23" s="10"/>
      <c r="D23" s="10"/>
      <c r="E23" s="10"/>
      <c r="F23" s="12"/>
      <c r="G23" s="10"/>
      <c r="H23" s="10"/>
      <c r="I23" s="10"/>
      <c r="J23" s="10"/>
      <c r="K23" s="10"/>
      <c r="L23" s="11"/>
      <c r="M23" s="11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2:D22"/>
    <mergeCell ref="E22:H22"/>
    <mergeCell ref="I22:K22"/>
    <mergeCell ref="M22:O22"/>
    <mergeCell ref="N8:O9"/>
    <mergeCell ref="B17:E17"/>
    <mergeCell ref="B18:D18"/>
    <mergeCell ref="E18:H18"/>
    <mergeCell ref="I18:K18"/>
    <mergeCell ref="M18:O18"/>
  </mergeCells>
  <printOptions/>
  <pageMargins left="0.36" right="0.35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3">
      <selection activeCell="R22" sqref="R22"/>
    </sheetView>
  </sheetViews>
  <sheetFormatPr defaultColWidth="9.140625" defaultRowHeight="12.75"/>
  <cols>
    <col min="1" max="1" width="4.57421875" style="1" bestFit="1" customWidth="1"/>
    <col min="2" max="2" width="12.57421875" style="1" customWidth="1"/>
    <col min="3" max="3" width="13.00390625" style="1" customWidth="1"/>
    <col min="4" max="4" width="7.140625" style="1" customWidth="1"/>
    <col min="5" max="5" width="11.57421875" style="1" customWidth="1"/>
    <col min="6" max="6" width="9.7109375" style="13" customWidth="1"/>
    <col min="7" max="7" width="5.7109375" style="1" customWidth="1"/>
    <col min="8" max="9" width="6.57421875" style="1" customWidth="1"/>
    <col min="10" max="10" width="12.00390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421875" style="1" customWidth="1"/>
    <col min="15" max="15" width="11.28125" style="1" customWidth="1"/>
    <col min="16" max="16384" width="9.140625" style="1" customWidth="1"/>
  </cols>
  <sheetData>
    <row r="1" spans="1:14" ht="15.75">
      <c r="A1" s="108" t="s">
        <v>1</v>
      </c>
      <c r="B1" s="108"/>
      <c r="C1" s="108"/>
      <c r="D1" s="108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4" ht="19.5" customHeight="1">
      <c r="A2" s="109" t="s">
        <v>2</v>
      </c>
      <c r="B2" s="109"/>
      <c r="C2" s="109"/>
      <c r="D2" s="109"/>
      <c r="E2" s="93" t="s">
        <v>38</v>
      </c>
      <c r="F2" s="93"/>
      <c r="G2" s="93"/>
      <c r="H2" s="93"/>
      <c r="I2" s="93"/>
      <c r="J2" s="93"/>
      <c r="K2" s="93"/>
      <c r="L2" s="93"/>
      <c r="M2" s="93"/>
      <c r="N2" s="93"/>
    </row>
    <row r="3" spans="5:14" ht="20.25" customHeight="1">
      <c r="E3" s="110" t="s">
        <v>16</v>
      </c>
      <c r="F3" s="110"/>
      <c r="G3" s="110"/>
      <c r="H3" s="110"/>
      <c r="I3" s="110"/>
      <c r="J3" s="110"/>
      <c r="K3" s="110"/>
      <c r="L3" s="110"/>
      <c r="M3" s="110"/>
      <c r="N3" s="110"/>
    </row>
    <row r="4" spans="5:14" ht="18.75" customHeight="1">
      <c r="E4" s="93" t="s">
        <v>46</v>
      </c>
      <c r="F4" s="93"/>
      <c r="G4" s="93"/>
      <c r="H4" s="93"/>
      <c r="I4" s="93"/>
      <c r="J4" s="93"/>
      <c r="K4" s="93"/>
      <c r="L4" s="93"/>
      <c r="M4" s="93"/>
      <c r="N4" s="93"/>
    </row>
    <row r="5" spans="5:14" ht="18.75" customHeight="1">
      <c r="E5" s="100" t="s">
        <v>112</v>
      </c>
      <c r="F5" s="100"/>
      <c r="G5" s="100"/>
      <c r="H5" s="100"/>
      <c r="I5" s="100"/>
      <c r="J5" s="100"/>
      <c r="K5" s="100"/>
      <c r="L5" s="100"/>
      <c r="M5" s="100"/>
      <c r="N5" s="100"/>
    </row>
    <row r="6" spans="5:14" ht="15.75" customHeight="1">
      <c r="E6" s="100" t="s">
        <v>113</v>
      </c>
      <c r="F6" s="100"/>
      <c r="G6" s="100"/>
      <c r="H6" s="100"/>
      <c r="I6" s="100"/>
      <c r="J6" s="100"/>
      <c r="K6" s="100"/>
      <c r="L6" s="100"/>
      <c r="M6" s="100"/>
      <c r="N6" s="100"/>
    </row>
    <row r="7" ht="10.5" customHeight="1"/>
    <row r="8" spans="1:15" s="5" customFormat="1" ht="42" customHeight="1">
      <c r="A8" s="101" t="s">
        <v>0</v>
      </c>
      <c r="B8" s="101" t="s">
        <v>3</v>
      </c>
      <c r="C8" s="101" t="s">
        <v>4</v>
      </c>
      <c r="D8" s="101"/>
      <c r="E8" s="102" t="s">
        <v>5</v>
      </c>
      <c r="F8" s="103" t="s">
        <v>12</v>
      </c>
      <c r="G8" s="105" t="s">
        <v>61</v>
      </c>
      <c r="H8" s="106"/>
      <c r="I8" s="107"/>
      <c r="J8" s="103" t="s">
        <v>62</v>
      </c>
      <c r="K8" s="105" t="s">
        <v>11</v>
      </c>
      <c r="L8" s="106"/>
      <c r="M8" s="107"/>
      <c r="N8" s="95" t="s">
        <v>15</v>
      </c>
      <c r="O8" s="96"/>
    </row>
    <row r="9" spans="1:15" s="5" customFormat="1" ht="39.75" customHeight="1">
      <c r="A9" s="101"/>
      <c r="B9" s="101"/>
      <c r="C9" s="101"/>
      <c r="D9" s="101"/>
      <c r="E9" s="101"/>
      <c r="F9" s="104"/>
      <c r="G9" s="7" t="s">
        <v>8</v>
      </c>
      <c r="H9" s="19" t="s">
        <v>9</v>
      </c>
      <c r="I9" s="4" t="s">
        <v>10</v>
      </c>
      <c r="J9" s="104"/>
      <c r="K9" s="4" t="s">
        <v>13</v>
      </c>
      <c r="L9" s="4" t="s">
        <v>6</v>
      </c>
      <c r="M9" s="4" t="s">
        <v>14</v>
      </c>
      <c r="N9" s="97"/>
      <c r="O9" s="98"/>
    </row>
    <row r="10" spans="1:15" s="3" customFormat="1" ht="21.75" customHeight="1">
      <c r="A10" s="9">
        <v>1</v>
      </c>
      <c r="B10" s="59" t="s">
        <v>114</v>
      </c>
      <c r="C10" s="63" t="s">
        <v>115</v>
      </c>
      <c r="D10" s="64" t="s">
        <v>116</v>
      </c>
      <c r="E10" s="65" t="s">
        <v>117</v>
      </c>
      <c r="F10" s="31">
        <v>9</v>
      </c>
      <c r="G10" s="31">
        <v>9</v>
      </c>
      <c r="H10" s="16">
        <v>8.5</v>
      </c>
      <c r="I10" s="17">
        <f>(H10*2+G10)/3</f>
        <v>8.666666666666666</v>
      </c>
      <c r="J10" s="17">
        <v>7</v>
      </c>
      <c r="K10" s="55">
        <f>ROUND((J10*6+I10*3+F10)/10,1)</f>
        <v>7.7</v>
      </c>
      <c r="L10" s="14" t="str">
        <f>IF(K10&gt;=8.5,"A",IF(K10&gt;=7,"B",IF(K10&gt;=5.5,"C",IF(K10&gt;=4,"D",IF(AND(K10&lt;4,K10&gt;=0),"F",IF(AND(#REF!="",I10="",J10=""),"I",IF(OR(#REF!&lt;&gt;"",I10&lt;&gt;"",J10&lt;&gt;""),"X","R")))))))</f>
        <v>B</v>
      </c>
      <c r="M10" s="15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ht="21.75" customHeight="1">
      <c r="A11" s="9">
        <v>2</v>
      </c>
      <c r="B11" s="59" t="s">
        <v>34</v>
      </c>
      <c r="C11" s="63" t="s">
        <v>35</v>
      </c>
      <c r="D11" s="64" t="s">
        <v>36</v>
      </c>
      <c r="E11" s="65" t="s">
        <v>118</v>
      </c>
      <c r="F11" s="31">
        <v>9</v>
      </c>
      <c r="G11" s="31">
        <v>9</v>
      </c>
      <c r="H11" s="16">
        <v>7</v>
      </c>
      <c r="I11" s="17">
        <f>(H11*2+G11)/3</f>
        <v>7.666666666666667</v>
      </c>
      <c r="J11" s="17">
        <v>4</v>
      </c>
      <c r="K11" s="55">
        <f>ROUND((J11*6+I11*3+F11)/10,1)</f>
        <v>5.6</v>
      </c>
      <c r="L11" s="14" t="str">
        <f>IF(K11&gt;=8.5,"A",IF(K11&gt;=7,"B",IF(K11&gt;=5.5,"C",IF(K11&gt;=4,"D",IF(AND(K11&lt;4,K11&gt;=0),"F",IF(AND(#REF!="",I11="",J11=""),"I",IF(OR(#REF!&lt;&gt;"",I11&lt;&gt;"",J11&lt;&gt;""),"X","R")))))))</f>
        <v>C</v>
      </c>
      <c r="M11" s="15">
        <f>IF(L11="A",4,IF(L11="B",3,IF(L11="C",2,IF(L11="D",1,0))))</f>
        <v>2</v>
      </c>
      <c r="N11" s="8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ht="21.75" customHeight="1">
      <c r="A12" s="9">
        <v>3</v>
      </c>
      <c r="B12" s="59" t="s">
        <v>64</v>
      </c>
      <c r="C12" s="63" t="s">
        <v>20</v>
      </c>
      <c r="D12" s="64" t="s">
        <v>65</v>
      </c>
      <c r="E12" s="65" t="s">
        <v>66</v>
      </c>
      <c r="F12" s="31">
        <v>8</v>
      </c>
      <c r="G12" s="52">
        <v>6</v>
      </c>
      <c r="H12" s="16">
        <v>5</v>
      </c>
      <c r="I12" s="17">
        <f>(H12*2+G12)/3</f>
        <v>5.333333333333333</v>
      </c>
      <c r="J12" s="17">
        <v>2.5</v>
      </c>
      <c r="K12" s="55">
        <f>ROUND((J12*6+I12*3+F12)/10,1)</f>
        <v>3.9</v>
      </c>
      <c r="L12" s="14" t="str">
        <f>IF(K12&gt;=8.5,"A",IF(K12&gt;=7,"B",IF(K12&gt;=5.5,"C",IF(K12&gt;=4,"D",IF(AND(K12&lt;4,K12&gt;=0),"F",IF(AND(#REF!="",I12="",J12=""),"I",IF(OR(#REF!&lt;&gt;"",I12&lt;&gt;"",J12&lt;&gt;""),"X","R")))))))</f>
        <v>F</v>
      </c>
      <c r="M12" s="15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6" ht="10.5" customHeight="1">
      <c r="A13" s="18"/>
      <c r="F13" s="1"/>
    </row>
    <row r="14" spans="2:5" ht="15.75">
      <c r="B14" s="99" t="s">
        <v>67</v>
      </c>
      <c r="C14" s="99"/>
      <c r="D14" s="99"/>
      <c r="E14" s="99"/>
    </row>
    <row r="15" spans="2:15" ht="15.75">
      <c r="B15" s="93" t="s">
        <v>41</v>
      </c>
      <c r="C15" s="93"/>
      <c r="D15" s="93"/>
      <c r="E15" s="93" t="s">
        <v>22</v>
      </c>
      <c r="F15" s="93"/>
      <c r="G15" s="93"/>
      <c r="H15" s="93"/>
      <c r="I15" s="94" t="s">
        <v>23</v>
      </c>
      <c r="J15" s="94"/>
      <c r="K15" s="94"/>
      <c r="L15" s="21"/>
      <c r="M15" s="94" t="s">
        <v>42</v>
      </c>
      <c r="N15" s="94"/>
      <c r="O15" s="94"/>
    </row>
    <row r="16" spans="2:13" ht="15.7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</row>
    <row r="17" spans="2:13" ht="15.7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</row>
    <row r="18" spans="2:13" ht="15.7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</row>
    <row r="19" spans="2:15" ht="15.75">
      <c r="B19" s="93" t="s">
        <v>55</v>
      </c>
      <c r="C19" s="93"/>
      <c r="D19" s="93"/>
      <c r="E19" s="93" t="s">
        <v>44</v>
      </c>
      <c r="F19" s="93"/>
      <c r="G19" s="93"/>
      <c r="H19" s="93"/>
      <c r="I19" s="93" t="s">
        <v>43</v>
      </c>
      <c r="J19" s="93"/>
      <c r="K19" s="93"/>
      <c r="L19" s="21"/>
      <c r="M19" s="94" t="s">
        <v>45</v>
      </c>
      <c r="N19" s="94"/>
      <c r="O19" s="94"/>
    </row>
    <row r="20" spans="2:13" ht="15.75">
      <c r="B20" s="10"/>
      <c r="C20" s="10"/>
      <c r="D20" s="10"/>
      <c r="E20" s="10"/>
      <c r="F20" s="12"/>
      <c r="G20" s="10"/>
      <c r="H20" s="10"/>
      <c r="I20" s="10"/>
      <c r="J20" s="10"/>
      <c r="K20" s="10"/>
      <c r="L20" s="11"/>
      <c r="M20" s="11"/>
    </row>
  </sheetData>
  <sheetProtection/>
  <mergeCells count="26">
    <mergeCell ref="B19:D19"/>
    <mergeCell ref="E19:H19"/>
    <mergeCell ref="I19:K19"/>
    <mergeCell ref="M19:O19"/>
    <mergeCell ref="N8:O9"/>
    <mergeCell ref="B14:E14"/>
    <mergeCell ref="B15:D15"/>
    <mergeCell ref="E15:H15"/>
    <mergeCell ref="I15:K15"/>
    <mergeCell ref="M15:O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19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Windows User</cp:lastModifiedBy>
  <cp:lastPrinted>2018-08-06T16:10:48Z</cp:lastPrinted>
  <dcterms:created xsi:type="dcterms:W3CDTF">2009-09-21T02:41:34Z</dcterms:created>
  <dcterms:modified xsi:type="dcterms:W3CDTF">2018-08-08T04:14:52Z</dcterms:modified>
  <cp:category/>
  <cp:version/>
  <cp:contentType/>
  <cp:contentStatus/>
</cp:coreProperties>
</file>