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7"/>
  </bookViews>
  <sheets>
    <sheet name="KTTC2" sheetId="1" r:id="rId1"/>
    <sheet name="TTCBKT" sheetId="2" r:id="rId2"/>
    <sheet name="UDTH" sheetId="3" r:id="rId3"/>
    <sheet name="TCTC" sheetId="4" r:id="rId4"/>
    <sheet name="TNCT" sheetId="5" r:id="rId5"/>
    <sheet name="CTTV" sheetId="6" r:id="rId6"/>
    <sheet name="Chuan doan" sheetId="7" r:id="rId7"/>
    <sheet name="TTTN" sheetId="8" r:id="rId8"/>
    <sheet name="SBVL1" sheetId="9" r:id="rId9"/>
    <sheet name="SBVL2" sheetId="10" r:id="rId10"/>
    <sheet name="TTHCM" sheetId="11" r:id="rId11"/>
    <sheet name="PLĐC" sheetId="12" r:id="rId12"/>
    <sheet name="CKC2" sheetId="13" r:id="rId13"/>
    <sheet name="Thuy luc" sheetId="14" r:id="rId14"/>
    <sheet name="NL1" sheetId="15" r:id="rId15"/>
    <sheet name="STVB" sheetId="16" r:id="rId16"/>
    <sheet name="XSTK" sheetId="17" r:id="rId17"/>
    <sheet name="CSKTN" sheetId="18" r:id="rId18"/>
    <sheet name="KTĐ" sheetId="19" r:id="rId19"/>
  </sheets>
  <definedNames/>
  <calcPr fullCalcOnLoad="1"/>
</workbook>
</file>

<file path=xl/sharedStrings.xml><?xml version="1.0" encoding="utf-8"?>
<sst xmlns="http://schemas.openxmlformats.org/spreadsheetml/2006/main" count="1299" uniqueCount="144">
  <si>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</si>
  <si>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</si>
  <si>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</si>
  <si>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</si>
  <si>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</si>
  <si>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</si>
  <si>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</si>
  <si>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</si>
  <si>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</si>
  <si>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</si>
  <si>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</si>
  <si>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</si>
  <si>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</si>
  <si>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</si>
  <si>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Đức</t>
  </si>
  <si>
    <t>Nhân</t>
  </si>
  <si>
    <t>Đạt</t>
  </si>
  <si>
    <t>Nguyễn Văn</t>
  </si>
  <si>
    <t>Nguyễn Minh</t>
  </si>
  <si>
    <t>Người đọc điểm</t>
  </si>
  <si>
    <t>Người vào điểm</t>
  </si>
  <si>
    <t>20.01.1994</t>
  </si>
  <si>
    <t>Hồ Văn</t>
  </si>
  <si>
    <t>Lê Thanh</t>
  </si>
  <si>
    <t>02.09.1995</t>
  </si>
  <si>
    <t>LỚP: KỸ THUẬT CÔNG TRÌNH XÂY DỰNG K6</t>
  </si>
  <si>
    <t>14Q1021011</t>
  </si>
  <si>
    <t>Trịnh Hồng</t>
  </si>
  <si>
    <t>Ân</t>
  </si>
  <si>
    <t>08.01.1996</t>
  </si>
  <si>
    <t>14Q1021001</t>
  </si>
  <si>
    <t>Trần Anh</t>
  </si>
  <si>
    <t>Bảo</t>
  </si>
  <si>
    <t>20.08.1996</t>
  </si>
  <si>
    <t>14Q1021013</t>
  </si>
  <si>
    <t>Dương Văn</t>
  </si>
  <si>
    <t>Cương</t>
  </si>
  <si>
    <t>20.10.1996</t>
  </si>
  <si>
    <t>14Q1021014</t>
  </si>
  <si>
    <t>Nguyễn Quang</t>
  </si>
  <si>
    <t>06.12.1995</t>
  </si>
  <si>
    <t>14Q1021002</t>
  </si>
  <si>
    <t>Hồ Sỹ</t>
  </si>
  <si>
    <t>13.09.1995</t>
  </si>
  <si>
    <t>14Q1021004</t>
  </si>
  <si>
    <t>Nguyễn Gia Ngọc</t>
  </si>
  <si>
    <t>Khánh</t>
  </si>
  <si>
    <t>14Q1021005</t>
  </si>
  <si>
    <t>Phạm Phước Nam</t>
  </si>
  <si>
    <t>14Q1021006</t>
  </si>
  <si>
    <t>Khoa</t>
  </si>
  <si>
    <t>30.08.1995</t>
  </si>
  <si>
    <t>14Q1021007</t>
  </si>
  <si>
    <t>Tống Phước Anh</t>
  </si>
  <si>
    <t>23.01.1996</t>
  </si>
  <si>
    <t>14Q1021016</t>
  </si>
  <si>
    <t>Trần Hoàng</t>
  </si>
  <si>
    <t>Lân</t>
  </si>
  <si>
    <t>07.12.1996</t>
  </si>
  <si>
    <t>14Q1021008</t>
  </si>
  <si>
    <t>Mãn</t>
  </si>
  <si>
    <t>29.01.1996</t>
  </si>
  <si>
    <t>14Q1021018</t>
  </si>
  <si>
    <t>Hoàng Văn</t>
  </si>
  <si>
    <t>Mạnh</t>
  </si>
  <si>
    <t>25.10.1995</t>
  </si>
  <si>
    <t>14Q1021009</t>
  </si>
  <si>
    <t>01.10.1996</t>
  </si>
  <si>
    <t>14Q1021025</t>
  </si>
  <si>
    <t>Hoàng Phuớc</t>
  </si>
  <si>
    <t>Thanh</t>
  </si>
  <si>
    <t>23.08.1996</t>
  </si>
  <si>
    <t>14Q1021026</t>
  </si>
  <si>
    <t>Thành</t>
  </si>
  <si>
    <t>10.01.1996</t>
  </si>
  <si>
    <t>14Q1021010</t>
  </si>
  <si>
    <t>01.08.1996</t>
  </si>
  <si>
    <t>14Q1021027</t>
  </si>
  <si>
    <t>20.08.1995</t>
  </si>
  <si>
    <t>14Q1021029</t>
  </si>
  <si>
    <t>Trịnh</t>
  </si>
  <si>
    <t>08.05.1995</t>
  </si>
  <si>
    <t>14Q1021030</t>
  </si>
  <si>
    <t>Hồ Đức</t>
  </si>
  <si>
    <t>Trung</t>
  </si>
  <si>
    <t>10.10.1996</t>
  </si>
  <si>
    <t>NIÊN KHÓA: 2014 - 2019</t>
  </si>
  <si>
    <t>M 2.1</t>
  </si>
  <si>
    <t>Xác nhận của Phòng ĐT - KHCN</t>
  </si>
  <si>
    <t>Người dò điểm</t>
  </si>
  <si>
    <t>ĐIỂM KIỂM TRA ĐỊNH KỲ (M2 - HS 3)</t>
  </si>
  <si>
    <t>ĐIỂM THI KẾT THÚC HỌC PHẦN (M3 - HS 6)</t>
  </si>
  <si>
    <t>Nguyễn Thị Thi</t>
  </si>
  <si>
    <t>Hà Thị Ngọc Diệu</t>
  </si>
  <si>
    <t>Nguyễn Ngọc Thủy Tiên</t>
  </si>
  <si>
    <t>Danh sách này gồm có 19 sinh viên./.</t>
  </si>
  <si>
    <t>HỌC PHẦN:  Kỹ thuật thi công 2 và đồ án      SỐ TÍN CHỈ: 3</t>
  </si>
  <si>
    <t>ĐỒ ÁN M 2.2</t>
  </si>
  <si>
    <t>Học kỳ I - Năm học: 2018 - 2019</t>
  </si>
  <si>
    <t>Giảng viên:   Cao Xuân Hiển</t>
  </si>
  <si>
    <t>Giảng viên:   Khoa xây dựng</t>
  </si>
  <si>
    <t>ĐIỂM THỰC TẬP</t>
  </si>
  <si>
    <t>HỌC PHẦN:  Thực tập cán bộ kỹ thuật      SỐ TC:  2</t>
  </si>
  <si>
    <t>Giảng viên:   Tạ Quang Tài</t>
  </si>
  <si>
    <t xml:space="preserve"> M 2.2</t>
  </si>
  <si>
    <t>HỌC PHẦN:  Ứng dụng tin học trong TKCT      SỐ TÍN CHỈ: 2</t>
  </si>
  <si>
    <t>ĐIỂM KIỂM TRA ĐỊNH KỲ (M2 - HS 2)</t>
  </si>
  <si>
    <t>ĐIỂM THI KẾT THÚC HỌC PHẦN (M3 - HS 7)</t>
  </si>
  <si>
    <t xml:space="preserve"> Vũ Trung Kiên</t>
  </si>
  <si>
    <t>HỌC PHẦN:  Soạn thảo văn bản chuyên ngành xây dựng    SỐ TÍN CHỈ: 2</t>
  </si>
  <si>
    <t>Giảng viên:   Lê Thị Minh Huyền</t>
  </si>
  <si>
    <t>Danh sách này gồm có 1 sinh viên./.</t>
  </si>
  <si>
    <t>HỌC PHẦN:  Cơ sở kỹ thuật nhiệt      SỐ TÍN CHỈ: 2</t>
  </si>
  <si>
    <t>Giảng viên:   Phan Linh Tiên</t>
  </si>
  <si>
    <t>HỌC PHẦN: Pháp luật Việt Nam đại cương      SỐ TÍN CHỈ: 2</t>
  </si>
  <si>
    <t>Giảng viên:   Lý Nam Hải</t>
  </si>
  <si>
    <t>HỌC PHẦN:  Thủy lực      SỐ TÍN CHỈ: 2</t>
  </si>
  <si>
    <t>Danh sách này gồm có 3 sinh viên./.</t>
  </si>
  <si>
    <t>HỌC PHẦN:  Cơ học kết cấu 2      SỐ TÍN CHỈ: 2</t>
  </si>
  <si>
    <t>HỌC PHẦN:  Xác suất thống kê      SỐ TÍN CHỈ: 2</t>
  </si>
  <si>
    <t>Giảng viên:   Lê Tuấn Vũ</t>
  </si>
  <si>
    <t>ĐIỂM KIỂM TRA ĐỊNH KỲ (M2 - HS 4)</t>
  </si>
  <si>
    <t>ĐIỂM THI KẾT THÚC HỌC PHẦN (M3 - HS 5)</t>
  </si>
  <si>
    <t>HỌC PHẦN:  Kỹ thuật điện và thí nghiệm   SỐ TÍN CHỈ: 3</t>
  </si>
  <si>
    <t>Giảng viên:   Phan Thị Hồng Phượng</t>
  </si>
  <si>
    <t>Danh sách này gồm có 5 sinh viên./.</t>
  </si>
  <si>
    <t>HỌC PHẦN: Những nguyên lý CB của CN Mác - lênin 1   SỐ TÍN CHỈ: 2</t>
  </si>
  <si>
    <t>Giảng viên:   Trương Thị Hoa Mai</t>
  </si>
  <si>
    <t>HỌC PHẦN:  Tổ chức thi công và đồ án     SỐ TÍN CHỈ: 4</t>
  </si>
  <si>
    <t>M 2.2</t>
  </si>
  <si>
    <t>Giảng viên:   Hồ Xuân Thắng</t>
  </si>
  <si>
    <t>HỌC PHẦN:  Sức bền vật liệu 1    SỐ TÍN CHỈ: 2</t>
  </si>
  <si>
    <t>Giảng viên: Thái Quang Minh</t>
  </si>
  <si>
    <t>ĐIỂM THÁI ĐỘ HỌC TẬP (M1-HS 2)</t>
  </si>
  <si>
    <t>Giảng viên:   Phạm Văn lê Cường</t>
  </si>
  <si>
    <t>HỌC PHẦN:  Sức bền vật liệu 2   SỐ TÍN CHỈ: 2</t>
  </si>
  <si>
    <t>HỌC PHẦN:  Công tác tư vấn xây dựng    SỐ TÍN CHỈ: 2</t>
  </si>
  <si>
    <t>Giảng viên:   Hồ Sỹ Thái</t>
  </si>
  <si>
    <t>HỌC PHẦN:  Chuẩn đoán và kiểm định chất lượng công trình    SỐ TÍN CHỈ: 2</t>
  </si>
  <si>
    <t>s</t>
  </si>
  <si>
    <t>HỌC PHẦN:  Thí nghiệm công trình     SỐ TÍN CHỈ: 2</t>
  </si>
  <si>
    <t>HỌC PHẦN:  Tư tưởng Hồ Chí Minh      SỐ TÍN CHỈ: 2</t>
  </si>
  <si>
    <t>Giảng viên:   Nguyễn Thị Thanh Hải</t>
  </si>
  <si>
    <t>HỌC PHẦN:  Thực tập tốt nghiệp    SỐ TC:  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</si>
</sst>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&quot;$&quot;#,##0.0"/>
    <numFmt numFmtId="190" formatCode="00000"/>
    <numFmt numFmtId="191" formatCode="#,##0.0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183" fontId="3" fillId="0" borderId="0" xfId="0" applyNumberFormat="1" applyFont="1" applyAlignment="1">
      <alignment/>
    </xf>
    <xf numFmtId="183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45" fillId="32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wrapText="1"/>
    </xf>
    <xf numFmtId="1" fontId="3" fillId="32" borderId="10" xfId="0" applyNumberFormat="1" applyFont="1" applyFill="1" applyBorder="1" applyAlignment="1">
      <alignment horizontal="center"/>
    </xf>
    <xf numFmtId="43" fontId="2" fillId="32" borderId="10" xfId="42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49" fontId="45" fillId="32" borderId="11" xfId="0" applyNumberFormat="1" applyFont="1" applyFill="1" applyBorder="1" applyAlignment="1">
      <alignment/>
    </xf>
    <xf numFmtId="49" fontId="45" fillId="32" borderId="12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9" fontId="45" fillId="32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0" fontId="45" fillId="32" borderId="10" xfId="0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12" xfId="0" applyFont="1" applyFill="1" applyBorder="1" applyAlignment="1">
      <alignment/>
    </xf>
    <xf numFmtId="14" fontId="45" fillId="32" borderId="10" xfId="0" applyNumberFormat="1" applyFont="1" applyFill="1" applyBorder="1" applyAlignment="1">
      <alignment horizontal="center" vertical="center"/>
    </xf>
    <xf numFmtId="183" fontId="7" fillId="32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4" fontId="46" fillId="32" borderId="10" xfId="0" applyNumberFormat="1" applyFont="1" applyFill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/>
    </xf>
    <xf numFmtId="183" fontId="3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2" borderId="10" xfId="0" applyFont="1" applyFill="1" applyBorder="1" applyAlignment="1">
      <alignment/>
    </xf>
    <xf numFmtId="0" fontId="46" fillId="32" borderId="11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49" fontId="45" fillId="32" borderId="10" xfId="0" applyNumberFormat="1" applyFont="1" applyFill="1" applyBorder="1" applyAlignment="1">
      <alignment vertical="center"/>
    </xf>
    <xf numFmtId="49" fontId="45" fillId="32" borderId="11" xfId="0" applyNumberFormat="1" applyFont="1" applyFill="1" applyBorder="1" applyAlignment="1">
      <alignment vertical="center"/>
    </xf>
    <xf numFmtId="49" fontId="45" fillId="32" borderId="12" xfId="0" applyNumberFormat="1" applyFont="1" applyFill="1" applyBorder="1" applyAlignment="1">
      <alignment vertical="center"/>
    </xf>
    <xf numFmtId="49" fontId="45" fillId="32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46" fillId="32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8" fillId="32" borderId="11" xfId="0" applyNumberFormat="1" applyFont="1" applyFill="1" applyBorder="1" applyAlignment="1">
      <alignment/>
    </xf>
    <xf numFmtId="49" fontId="8" fillId="32" borderId="12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14" fontId="8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447675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819150" y="447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819150" y="447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U21" sqref="U21"/>
    </sheetView>
  </sheetViews>
  <sheetFormatPr defaultColWidth="9.140625" defaultRowHeight="12.75"/>
  <cols>
    <col min="1" max="1" width="4.57421875" style="1" bestFit="1" customWidth="1"/>
    <col min="2" max="2" width="10.7109375" style="1" customWidth="1"/>
    <col min="3" max="3" width="17.140625" style="1" customWidth="1"/>
    <col min="4" max="4" width="6.28125" style="1" customWidth="1"/>
    <col min="5" max="5" width="10.57421875" style="1" customWidth="1"/>
    <col min="6" max="6" width="9.7109375" style="12" customWidth="1"/>
    <col min="7" max="7" width="6.140625" style="1" customWidth="1"/>
    <col min="8" max="8" width="7.28125" style="1" customWidth="1"/>
    <col min="9" max="9" width="5.71093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57421875" style="1" customWidth="1"/>
    <col min="15" max="15" width="11.85156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96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99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90</v>
      </c>
      <c r="H8" s="87"/>
      <c r="I8" s="88"/>
      <c r="J8" s="84" t="s">
        <v>91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97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26</v>
      </c>
      <c r="C10" s="29" t="s">
        <v>27</v>
      </c>
      <c r="D10" s="30" t="s">
        <v>28</v>
      </c>
      <c r="E10" s="33" t="s">
        <v>29</v>
      </c>
      <c r="F10" s="40">
        <v>10</v>
      </c>
      <c r="G10" s="40">
        <v>8.5</v>
      </c>
      <c r="H10" s="40">
        <v>8.5</v>
      </c>
      <c r="I10" s="13">
        <f>(H10*2+G10)/3</f>
        <v>8.5</v>
      </c>
      <c r="J10" s="13">
        <v>7</v>
      </c>
      <c r="K10" s="18">
        <f>ROUND((J10*6+I10*3+F10)/10,1)</f>
        <v>7.8</v>
      </c>
      <c r="L10" s="16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8">
        <v>2</v>
      </c>
      <c r="B11" s="22" t="s">
        <v>30</v>
      </c>
      <c r="C11" s="31" t="s">
        <v>31</v>
      </c>
      <c r="D11" s="32" t="s">
        <v>32</v>
      </c>
      <c r="E11" s="34" t="s">
        <v>33</v>
      </c>
      <c r="F11" s="40">
        <v>10</v>
      </c>
      <c r="G11" s="40">
        <v>9</v>
      </c>
      <c r="H11" s="40">
        <v>9</v>
      </c>
      <c r="I11" s="13">
        <f aca="true" t="shared" si="0" ref="I11:I28">(H11*2+G11)/3</f>
        <v>9</v>
      </c>
      <c r="J11" s="13">
        <v>7</v>
      </c>
      <c r="K11" s="18">
        <f aca="true" t="shared" si="1" ref="K11:K28">ROUND((J11*6+I11*3+F11)/10,1)</f>
        <v>7.9</v>
      </c>
      <c r="L11" s="16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8">
        <v>3</v>
      </c>
      <c r="B12" s="21" t="s">
        <v>34</v>
      </c>
      <c r="C12" s="29" t="s">
        <v>35</v>
      </c>
      <c r="D12" s="30" t="s">
        <v>36</v>
      </c>
      <c r="E12" s="33" t="s">
        <v>37</v>
      </c>
      <c r="F12" s="40">
        <v>10</v>
      </c>
      <c r="G12" s="40">
        <v>8.5</v>
      </c>
      <c r="H12" s="40">
        <v>8</v>
      </c>
      <c r="I12" s="13">
        <f t="shared" si="0"/>
        <v>8.166666666666666</v>
      </c>
      <c r="J12" s="13">
        <v>7</v>
      </c>
      <c r="K12" s="18">
        <f t="shared" si="1"/>
        <v>7.7</v>
      </c>
      <c r="L12" s="16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3" customFormat="1" ht="19.5" customHeight="1">
      <c r="A13" s="8">
        <v>4</v>
      </c>
      <c r="B13" s="21" t="s">
        <v>38</v>
      </c>
      <c r="C13" s="29" t="s">
        <v>39</v>
      </c>
      <c r="D13" s="30" t="s">
        <v>16</v>
      </c>
      <c r="E13" s="33" t="s">
        <v>40</v>
      </c>
      <c r="F13" s="40">
        <v>10</v>
      </c>
      <c r="G13" s="40">
        <v>9</v>
      </c>
      <c r="H13" s="40">
        <v>8.5</v>
      </c>
      <c r="I13" s="13">
        <f t="shared" si="0"/>
        <v>8.666666666666666</v>
      </c>
      <c r="J13" s="13">
        <v>6</v>
      </c>
      <c r="K13" s="18">
        <f t="shared" si="1"/>
        <v>7.2</v>
      </c>
      <c r="L13" s="16" t="str">
        <f>IF(K13&gt;=8.5,"A",IF(K13&gt;=7,"B",IF(K13&gt;=5.5,"C",IF(K13&gt;=4,"D",IF(AND(K13&lt;4,K13&gt;=0),"F",IF(AND(F13="",I13="",J13=""),"I",IF(OR(F13&lt;&gt;"",I13&lt;&gt;"",J13&lt;&gt;""),"X","R")))))))</f>
        <v>B</v>
      </c>
      <c r="M13" s="17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s="3" customFormat="1" ht="19.5" customHeight="1">
      <c r="A14" s="8">
        <v>5</v>
      </c>
      <c r="B14" s="22" t="s">
        <v>41</v>
      </c>
      <c r="C14" s="31" t="s">
        <v>42</v>
      </c>
      <c r="D14" s="32" t="s">
        <v>14</v>
      </c>
      <c r="E14" s="34" t="s">
        <v>43</v>
      </c>
      <c r="F14" s="40">
        <v>10</v>
      </c>
      <c r="G14" s="40">
        <v>9</v>
      </c>
      <c r="H14" s="40">
        <v>8</v>
      </c>
      <c r="I14" s="13">
        <f t="shared" si="0"/>
        <v>8.333333333333334</v>
      </c>
      <c r="J14" s="13">
        <v>6</v>
      </c>
      <c r="K14" s="18">
        <f t="shared" si="1"/>
        <v>7.1</v>
      </c>
      <c r="L14" s="16" t="str">
        <f>IF(K14&gt;=8.5,"A",IF(K14&gt;=7,"B",IF(K14&gt;=5.5,"C",IF(K14&gt;=4,"D",IF(AND(K14&lt;4,K14&gt;=0),"F",IF(AND(F14="",I14="",J14=""),"I",IF(OR(F14&lt;&gt;"",I14&lt;&gt;"",J14&lt;&gt;""),"X","R")))))))</f>
        <v>B</v>
      </c>
      <c r="M14" s="17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1:15" s="28" customFormat="1" ht="19.5" customHeight="1">
      <c r="A15" s="23">
        <v>6</v>
      </c>
      <c r="B15" s="35" t="s">
        <v>44</v>
      </c>
      <c r="C15" s="36" t="s">
        <v>45</v>
      </c>
      <c r="D15" s="37" t="s">
        <v>46</v>
      </c>
      <c r="E15" s="38" t="s">
        <v>24</v>
      </c>
      <c r="F15" s="40">
        <v>8</v>
      </c>
      <c r="G15" s="40">
        <v>8</v>
      </c>
      <c r="H15" s="40">
        <v>6.5</v>
      </c>
      <c r="I15" s="13">
        <f t="shared" si="0"/>
        <v>7</v>
      </c>
      <c r="J15" s="39">
        <v>7</v>
      </c>
      <c r="K15" s="18">
        <f t="shared" si="1"/>
        <v>7.1</v>
      </c>
      <c r="L15" s="24" t="str">
        <f aca="true" t="shared" si="2" ref="L15:L24">IF(K15&gt;=8.5,"A",IF(K15&gt;=7,"B",IF(K15&gt;=5.5,"C",IF(K15&gt;=4,"D",IF(AND(K15&lt;4,K15&gt;=0),"F",IF(AND(F15="",I15="",J15=""),"I",IF(OR(F15&lt;&gt;"",I15&lt;&gt;"",J15&lt;&gt;""),"X","R")))))))</f>
        <v>B</v>
      </c>
      <c r="M15" s="25">
        <f aca="true" t="shared" si="3" ref="M15:M24">IF(L15="A",4,IF(L15="B",3,IF(L15="C",2,IF(L15="D",1,0))))</f>
        <v>3</v>
      </c>
      <c r="N15" s="26" t="str">
        <f aca="true" t="shared" si="4" ref="N15:N24">IF(L15="A","GIỎI",IF(L15="B","KHÁ",IF(L15="C","TB",IF(L15="D","TB YẾU","KÉM"))))</f>
        <v>KHÁ</v>
      </c>
      <c r="O15" s="27" t="str">
        <f aca="true" t="shared" si="5" ref="O15:O24">IF(OR(K15&lt;4,J15&lt;=2),"KHÔNG ĐẠT","ĐẠT")</f>
        <v>ĐẠT</v>
      </c>
    </row>
    <row r="16" spans="1:15" s="3" customFormat="1" ht="19.5" customHeight="1">
      <c r="A16" s="8">
        <v>7</v>
      </c>
      <c r="B16" s="22" t="s">
        <v>47</v>
      </c>
      <c r="C16" s="31" t="s">
        <v>48</v>
      </c>
      <c r="D16" s="32" t="s">
        <v>46</v>
      </c>
      <c r="E16" s="34" t="s">
        <v>21</v>
      </c>
      <c r="F16" s="40">
        <v>10</v>
      </c>
      <c r="G16" s="40">
        <v>9</v>
      </c>
      <c r="H16" s="40">
        <v>6.5</v>
      </c>
      <c r="I16" s="13">
        <f t="shared" si="0"/>
        <v>7.333333333333333</v>
      </c>
      <c r="J16" s="13">
        <v>7</v>
      </c>
      <c r="K16" s="18">
        <f t="shared" si="1"/>
        <v>7.4</v>
      </c>
      <c r="L16" s="16" t="str">
        <f t="shared" si="2"/>
        <v>B</v>
      </c>
      <c r="M16" s="17">
        <f t="shared" si="3"/>
        <v>3</v>
      </c>
      <c r="N16" s="7" t="str">
        <f t="shared" si="4"/>
        <v>KHÁ</v>
      </c>
      <c r="O16" s="2" t="str">
        <f t="shared" si="5"/>
        <v>ĐẠT</v>
      </c>
    </row>
    <row r="17" spans="1:15" s="3" customFormat="1" ht="19.5" customHeight="1">
      <c r="A17" s="8">
        <v>8</v>
      </c>
      <c r="B17" s="22" t="s">
        <v>49</v>
      </c>
      <c r="C17" s="31" t="s">
        <v>17</v>
      </c>
      <c r="D17" s="32" t="s">
        <v>50</v>
      </c>
      <c r="E17" s="34" t="s">
        <v>51</v>
      </c>
      <c r="F17" s="40">
        <v>9</v>
      </c>
      <c r="G17" s="40">
        <v>9</v>
      </c>
      <c r="H17" s="40">
        <v>9</v>
      </c>
      <c r="I17" s="13">
        <f t="shared" si="0"/>
        <v>9</v>
      </c>
      <c r="J17" s="13">
        <v>6</v>
      </c>
      <c r="K17" s="18">
        <f t="shared" si="1"/>
        <v>7.2</v>
      </c>
      <c r="L17" s="16" t="str">
        <f t="shared" si="2"/>
        <v>B</v>
      </c>
      <c r="M17" s="17">
        <f t="shared" si="3"/>
        <v>3</v>
      </c>
      <c r="N17" s="7" t="str">
        <f t="shared" si="4"/>
        <v>KHÁ</v>
      </c>
      <c r="O17" s="2" t="str">
        <f t="shared" si="5"/>
        <v>ĐẠT</v>
      </c>
    </row>
    <row r="18" spans="1:15" s="3" customFormat="1" ht="19.5" customHeight="1">
      <c r="A18" s="8">
        <v>9</v>
      </c>
      <c r="B18" s="22" t="s">
        <v>52</v>
      </c>
      <c r="C18" s="31" t="s">
        <v>53</v>
      </c>
      <c r="D18" s="32" t="s">
        <v>50</v>
      </c>
      <c r="E18" s="34" t="s">
        <v>54</v>
      </c>
      <c r="F18" s="40">
        <v>10</v>
      </c>
      <c r="G18" s="40">
        <v>9</v>
      </c>
      <c r="H18" s="40">
        <v>8.5</v>
      </c>
      <c r="I18" s="13">
        <f t="shared" si="0"/>
        <v>8.666666666666666</v>
      </c>
      <c r="J18" s="13">
        <v>7</v>
      </c>
      <c r="K18" s="18">
        <f t="shared" si="1"/>
        <v>7.8</v>
      </c>
      <c r="L18" s="16" t="str">
        <f t="shared" si="2"/>
        <v>B</v>
      </c>
      <c r="M18" s="17">
        <f t="shared" si="3"/>
        <v>3</v>
      </c>
      <c r="N18" s="7" t="str">
        <f t="shared" si="4"/>
        <v>KHÁ</v>
      </c>
      <c r="O18" s="2" t="str">
        <f t="shared" si="5"/>
        <v>ĐẠT</v>
      </c>
    </row>
    <row r="19" spans="1:15" s="3" customFormat="1" ht="19.5" customHeight="1">
      <c r="A19" s="8">
        <v>10</v>
      </c>
      <c r="B19" s="21" t="s">
        <v>55</v>
      </c>
      <c r="C19" s="29" t="s">
        <v>56</v>
      </c>
      <c r="D19" s="30" t="s">
        <v>57</v>
      </c>
      <c r="E19" s="33" t="s">
        <v>58</v>
      </c>
      <c r="F19" s="40">
        <v>10</v>
      </c>
      <c r="G19" s="40">
        <v>8</v>
      </c>
      <c r="H19" s="40">
        <v>9</v>
      </c>
      <c r="I19" s="13">
        <f t="shared" si="0"/>
        <v>8.666666666666666</v>
      </c>
      <c r="J19" s="13">
        <v>0</v>
      </c>
      <c r="K19" s="18">
        <f t="shared" si="1"/>
        <v>3.6</v>
      </c>
      <c r="L19" s="16" t="str">
        <f t="shared" si="2"/>
        <v>F</v>
      </c>
      <c r="M19" s="17">
        <f t="shared" si="3"/>
        <v>0</v>
      </c>
      <c r="N19" s="7" t="str">
        <f t="shared" si="4"/>
        <v>KÉM</v>
      </c>
      <c r="O19" s="2" t="str">
        <f t="shared" si="5"/>
        <v>KHÔNG ĐẠT</v>
      </c>
    </row>
    <row r="20" spans="1:15" s="3" customFormat="1" ht="19.5" customHeight="1">
      <c r="A20" s="8">
        <v>11</v>
      </c>
      <c r="B20" s="22" t="s">
        <v>59</v>
      </c>
      <c r="C20" s="31" t="s">
        <v>23</v>
      </c>
      <c r="D20" s="32" t="s">
        <v>60</v>
      </c>
      <c r="E20" s="34" t="s">
        <v>61</v>
      </c>
      <c r="F20" s="40">
        <v>8</v>
      </c>
      <c r="G20" s="40">
        <v>8</v>
      </c>
      <c r="H20" s="40">
        <v>8</v>
      </c>
      <c r="I20" s="13">
        <f t="shared" si="0"/>
        <v>8</v>
      </c>
      <c r="J20" s="13">
        <v>5</v>
      </c>
      <c r="K20" s="18">
        <f t="shared" si="1"/>
        <v>6.2</v>
      </c>
      <c r="L20" s="16" t="str">
        <f t="shared" si="2"/>
        <v>C</v>
      </c>
      <c r="M20" s="17">
        <f t="shared" si="3"/>
        <v>2</v>
      </c>
      <c r="N20" s="7" t="str">
        <f t="shared" si="4"/>
        <v>TB</v>
      </c>
      <c r="O20" s="2" t="str">
        <f t="shared" si="5"/>
        <v>ĐẠT</v>
      </c>
    </row>
    <row r="21" spans="1:15" s="28" customFormat="1" ht="19.5" customHeight="1">
      <c r="A21" s="23">
        <v>12</v>
      </c>
      <c r="B21" s="21" t="s">
        <v>62</v>
      </c>
      <c r="C21" s="29" t="s">
        <v>63</v>
      </c>
      <c r="D21" s="30" t="s">
        <v>64</v>
      </c>
      <c r="E21" s="33" t="s">
        <v>65</v>
      </c>
      <c r="F21" s="40">
        <v>10</v>
      </c>
      <c r="G21" s="40">
        <v>9.5</v>
      </c>
      <c r="H21" s="40">
        <v>9</v>
      </c>
      <c r="I21" s="13">
        <f t="shared" si="0"/>
        <v>9.166666666666666</v>
      </c>
      <c r="J21" s="39">
        <v>0</v>
      </c>
      <c r="K21" s="18">
        <f t="shared" si="1"/>
        <v>3.8</v>
      </c>
      <c r="L21" s="24" t="str">
        <f t="shared" si="2"/>
        <v>F</v>
      </c>
      <c r="M21" s="25">
        <f t="shared" si="3"/>
        <v>0</v>
      </c>
      <c r="N21" s="26" t="str">
        <f t="shared" si="4"/>
        <v>KÉM</v>
      </c>
      <c r="O21" s="27" t="str">
        <f t="shared" si="5"/>
        <v>KHÔNG ĐẠT</v>
      </c>
    </row>
    <row r="22" spans="1:15" s="3" customFormat="1" ht="19.5" customHeight="1">
      <c r="A22" s="23">
        <v>13</v>
      </c>
      <c r="B22" s="22" t="s">
        <v>66</v>
      </c>
      <c r="C22" s="31" t="s">
        <v>39</v>
      </c>
      <c r="D22" s="32" t="s">
        <v>15</v>
      </c>
      <c r="E22" s="34" t="s">
        <v>67</v>
      </c>
      <c r="F22" s="40">
        <v>10</v>
      </c>
      <c r="G22" s="40">
        <v>9</v>
      </c>
      <c r="H22" s="40">
        <v>9</v>
      </c>
      <c r="I22" s="13">
        <f t="shared" si="0"/>
        <v>9</v>
      </c>
      <c r="J22" s="13">
        <v>6</v>
      </c>
      <c r="K22" s="18">
        <f t="shared" si="1"/>
        <v>7.3</v>
      </c>
      <c r="L22" s="16" t="str">
        <f t="shared" si="2"/>
        <v>B</v>
      </c>
      <c r="M22" s="17">
        <f t="shared" si="3"/>
        <v>3</v>
      </c>
      <c r="N22" s="7" t="str">
        <f t="shared" si="4"/>
        <v>KHÁ</v>
      </c>
      <c r="O22" s="2" t="str">
        <f t="shared" si="5"/>
        <v>ĐẠT</v>
      </c>
    </row>
    <row r="23" spans="1:15" s="3" customFormat="1" ht="19.5" customHeight="1">
      <c r="A23" s="23">
        <v>14</v>
      </c>
      <c r="B23" s="21" t="s">
        <v>68</v>
      </c>
      <c r="C23" s="29" t="s">
        <v>69</v>
      </c>
      <c r="D23" s="30" t="s">
        <v>70</v>
      </c>
      <c r="E23" s="33" t="s">
        <v>71</v>
      </c>
      <c r="F23" s="40">
        <v>8</v>
      </c>
      <c r="G23" s="40">
        <v>7.5</v>
      </c>
      <c r="H23" s="40">
        <v>6.5</v>
      </c>
      <c r="I23" s="13">
        <f t="shared" si="0"/>
        <v>6.833333333333333</v>
      </c>
      <c r="J23" s="13">
        <v>7</v>
      </c>
      <c r="K23" s="18">
        <f t="shared" si="1"/>
        <v>7.1</v>
      </c>
      <c r="L23" s="16" t="str">
        <f t="shared" si="2"/>
        <v>B</v>
      </c>
      <c r="M23" s="17">
        <f t="shared" si="3"/>
        <v>3</v>
      </c>
      <c r="N23" s="7" t="str">
        <f t="shared" si="4"/>
        <v>KHÁ</v>
      </c>
      <c r="O23" s="2" t="str">
        <f t="shared" si="5"/>
        <v>ĐẠT</v>
      </c>
    </row>
    <row r="24" spans="1:15" s="3" customFormat="1" ht="19.5" customHeight="1">
      <c r="A24" s="23">
        <v>15</v>
      </c>
      <c r="B24" s="21" t="s">
        <v>72</v>
      </c>
      <c r="C24" s="29" t="s">
        <v>22</v>
      </c>
      <c r="D24" s="30" t="s">
        <v>73</v>
      </c>
      <c r="E24" s="33" t="s">
        <v>74</v>
      </c>
      <c r="F24" s="40">
        <v>10</v>
      </c>
      <c r="G24" s="40">
        <v>9</v>
      </c>
      <c r="H24" s="40">
        <v>7</v>
      </c>
      <c r="I24" s="13">
        <f t="shared" si="0"/>
        <v>7.666666666666667</v>
      </c>
      <c r="J24" s="13">
        <v>6</v>
      </c>
      <c r="K24" s="18">
        <f t="shared" si="1"/>
        <v>6.9</v>
      </c>
      <c r="L24" s="16" t="str">
        <f t="shared" si="2"/>
        <v>C</v>
      </c>
      <c r="M24" s="17">
        <f t="shared" si="3"/>
        <v>2</v>
      </c>
      <c r="N24" s="7" t="str">
        <f t="shared" si="4"/>
        <v>TB</v>
      </c>
      <c r="O24" s="2" t="str">
        <f t="shared" si="5"/>
        <v>ĐẠT</v>
      </c>
    </row>
    <row r="25" spans="1:15" s="3" customFormat="1" ht="19.5" customHeight="1">
      <c r="A25" s="23">
        <v>16</v>
      </c>
      <c r="B25" s="22" t="s">
        <v>75</v>
      </c>
      <c r="C25" s="31" t="s">
        <v>18</v>
      </c>
      <c r="D25" s="32" t="s">
        <v>73</v>
      </c>
      <c r="E25" s="34" t="s">
        <v>76</v>
      </c>
      <c r="F25" s="40">
        <v>8</v>
      </c>
      <c r="G25" s="40">
        <v>8</v>
      </c>
      <c r="H25" s="40">
        <v>7</v>
      </c>
      <c r="I25" s="13">
        <f t="shared" si="0"/>
        <v>7.333333333333333</v>
      </c>
      <c r="J25" s="13">
        <v>0</v>
      </c>
      <c r="K25" s="18">
        <f t="shared" si="1"/>
        <v>3</v>
      </c>
      <c r="L25" s="16" t="str">
        <f>IF(K25&gt;=8.5,"A",IF(K25&gt;=7,"B",IF(K25&gt;=5.5,"C",IF(K25&gt;=4,"D",IF(AND(K25&lt;4,K25&gt;=0),"F",IF(AND(F25="",I25="",J25=""),"I",IF(OR(F25&lt;&gt;"",I25&lt;&gt;"",J25&lt;&gt;""),"X","R")))))))</f>
        <v>F</v>
      </c>
      <c r="M25" s="17">
        <f>IF(L25="A",4,IF(L25="B",3,IF(L25="C",2,IF(L25="D",1,0))))</f>
        <v>0</v>
      </c>
      <c r="N25" s="7" t="str">
        <f>IF(L25="A","GIỎI",IF(L25="B","KHÁ",IF(L25="C","TB",IF(L25="D","TB YẾU","KÉM"))))</f>
        <v>KÉM</v>
      </c>
      <c r="O25" s="2" t="str">
        <f>IF(OR(K25&lt;4,J25&lt;=2),"KHÔNG ĐẠT","ĐẠT")</f>
        <v>KHÔNG ĐẠT</v>
      </c>
    </row>
    <row r="26" spans="1:15" s="3" customFormat="1" ht="19.5" customHeight="1">
      <c r="A26" s="23">
        <v>17</v>
      </c>
      <c r="B26" s="21" t="s">
        <v>77</v>
      </c>
      <c r="C26" s="29" t="s">
        <v>18</v>
      </c>
      <c r="D26" s="30" t="s">
        <v>73</v>
      </c>
      <c r="E26" s="33" t="s">
        <v>78</v>
      </c>
      <c r="F26" s="40">
        <v>8</v>
      </c>
      <c r="G26" s="40">
        <v>7</v>
      </c>
      <c r="H26" s="40">
        <v>6.5</v>
      </c>
      <c r="I26" s="13">
        <f t="shared" si="0"/>
        <v>6.666666666666667</v>
      </c>
      <c r="J26" s="13">
        <v>5</v>
      </c>
      <c r="K26" s="18">
        <f t="shared" si="1"/>
        <v>5.8</v>
      </c>
      <c r="L26" s="16" t="str">
        <f>IF(K26&gt;=8.5,"A",IF(K26&gt;=7,"B",IF(K26&gt;=5.5,"C",IF(K26&gt;=4,"D",IF(AND(K26&lt;4,K26&gt;=0),"F",IF(AND(F26="",I26="",J26=""),"I",IF(OR(F26&lt;&gt;"",I26&lt;&gt;"",J26&lt;&gt;""),"X","R")))))))</f>
        <v>C</v>
      </c>
      <c r="M26" s="17">
        <f>IF(L26="A",4,IF(L26="B",3,IF(L26="C",2,IF(L26="D",1,0))))</f>
        <v>2</v>
      </c>
      <c r="N26" s="7" t="str">
        <f>IF(L26="A","GIỎI",IF(L26="B","KHÁ",IF(L26="C","TB",IF(L26="D","TB YẾU","KÉM"))))</f>
        <v>TB</v>
      </c>
      <c r="O26" s="2" t="str">
        <f>IF(OR(K26&lt;4,J26&lt;=2),"KHÔNG ĐẠT","ĐẠT")</f>
        <v>ĐẠT</v>
      </c>
    </row>
    <row r="27" spans="1:15" s="3" customFormat="1" ht="19.5" customHeight="1">
      <c r="A27" s="23">
        <v>18</v>
      </c>
      <c r="B27" s="21" t="s">
        <v>79</v>
      </c>
      <c r="C27" s="29" t="s">
        <v>17</v>
      </c>
      <c r="D27" s="30" t="s">
        <v>80</v>
      </c>
      <c r="E27" s="33" t="s">
        <v>81</v>
      </c>
      <c r="F27" s="40">
        <v>8</v>
      </c>
      <c r="G27" s="40">
        <v>8</v>
      </c>
      <c r="H27" s="40">
        <v>7</v>
      </c>
      <c r="I27" s="13">
        <f t="shared" si="0"/>
        <v>7.333333333333333</v>
      </c>
      <c r="J27" s="13">
        <v>7</v>
      </c>
      <c r="K27" s="18">
        <f t="shared" si="1"/>
        <v>7.2</v>
      </c>
      <c r="L27" s="16" t="str">
        <f>IF(K27&gt;=8.5,"A",IF(K27&gt;=7,"B",IF(K27&gt;=5.5,"C",IF(K27&gt;=4,"D",IF(AND(K27&lt;4,K27&gt;=0),"F",IF(AND(F27="",I27="",J27=""),"I",IF(OR(F27&lt;&gt;"",I27&lt;&gt;"",J27&lt;&gt;""),"X","R")))))))</f>
        <v>B</v>
      </c>
      <c r="M27" s="17">
        <f>IF(L27="A",4,IF(L27="B",3,IF(L27="C",2,IF(L27="D",1,0))))</f>
        <v>3</v>
      </c>
      <c r="N27" s="7" t="str">
        <f>IF(L27="A","GIỎI",IF(L27="B","KHÁ",IF(L27="C","TB",IF(L27="D","TB YẾU","KÉM"))))</f>
        <v>KHÁ</v>
      </c>
      <c r="O27" s="2" t="str">
        <f>IF(OR(K27&lt;4,J27&lt;=2),"KHÔNG ĐẠT","ĐẠT")</f>
        <v>ĐẠT</v>
      </c>
    </row>
    <row r="28" spans="1:15" s="3" customFormat="1" ht="19.5" customHeight="1">
      <c r="A28" s="23">
        <v>19</v>
      </c>
      <c r="B28" s="21" t="s">
        <v>82</v>
      </c>
      <c r="C28" s="29" t="s">
        <v>83</v>
      </c>
      <c r="D28" s="30" t="s">
        <v>84</v>
      </c>
      <c r="E28" s="33" t="s">
        <v>85</v>
      </c>
      <c r="F28" s="40">
        <v>10</v>
      </c>
      <c r="G28" s="40">
        <v>8</v>
      </c>
      <c r="H28" s="40">
        <v>8</v>
      </c>
      <c r="I28" s="13">
        <f t="shared" si="0"/>
        <v>8</v>
      </c>
      <c r="J28" s="13">
        <v>7</v>
      </c>
      <c r="K28" s="18">
        <f t="shared" si="1"/>
        <v>7.6</v>
      </c>
      <c r="L28" s="16" t="str">
        <f>IF(K28&gt;=8.5,"A",IF(K28&gt;=7,"B",IF(K28&gt;=5.5,"C",IF(K28&gt;=4,"D",IF(AND(K28&lt;4,K28&gt;=0),"F",IF(AND(F28="",I28="",J28=""),"I",IF(OR(F28&lt;&gt;"",I28&lt;&gt;"",J28&lt;&gt;""),"X","R")))))))</f>
        <v>B</v>
      </c>
      <c r="M28" s="17">
        <f>IF(L28="A",4,IF(L28="B",3,IF(L28="C",2,IF(L28="D",1,0))))</f>
        <v>3</v>
      </c>
      <c r="N28" s="7" t="str">
        <f>IF(L28="A","GIỎI",IF(L28="B","KHÁ",IF(L28="C","TB",IF(L28="D","TB YẾU","KÉM"))))</f>
        <v>KHÁ</v>
      </c>
      <c r="O28" s="2" t="str">
        <f>IF(OR(K28&lt;4,J28&lt;=2),"KHÔNG ĐẠT","ĐẠT")</f>
        <v>ĐẠT</v>
      </c>
    </row>
    <row r="29" spans="2:10" ht="15.75">
      <c r="B29" s="90" t="s">
        <v>95</v>
      </c>
      <c r="C29" s="90"/>
      <c r="D29" s="90"/>
      <c r="E29" s="90"/>
      <c r="F29" s="14"/>
      <c r="G29" s="15"/>
      <c r="H29" s="15"/>
      <c r="I29" s="15"/>
      <c r="J29" s="15"/>
    </row>
    <row r="30" spans="2:15" ht="15.75">
      <c r="B30" s="75" t="s">
        <v>88</v>
      </c>
      <c r="C30" s="75"/>
      <c r="D30" s="75"/>
      <c r="E30" s="75" t="s">
        <v>19</v>
      </c>
      <c r="F30" s="75"/>
      <c r="G30" s="75"/>
      <c r="H30" s="75"/>
      <c r="I30" s="76" t="s">
        <v>20</v>
      </c>
      <c r="J30" s="76"/>
      <c r="K30" s="76"/>
      <c r="L30" s="19"/>
      <c r="M30" s="76" t="s">
        <v>89</v>
      </c>
      <c r="N30" s="76"/>
      <c r="O30" s="76"/>
    </row>
    <row r="31" spans="2:13" ht="15.75">
      <c r="B31" s="9"/>
      <c r="C31" s="9"/>
      <c r="D31" s="9"/>
      <c r="E31" s="9"/>
      <c r="F31" s="11"/>
      <c r="G31" s="9"/>
      <c r="H31" s="9"/>
      <c r="I31" s="9"/>
      <c r="J31" s="9"/>
      <c r="K31" s="9"/>
      <c r="L31" s="10"/>
      <c r="M31" s="10"/>
    </row>
    <row r="32" spans="2:13" ht="15.75">
      <c r="B32" s="9"/>
      <c r="C32" s="9"/>
      <c r="D32" s="9"/>
      <c r="E32" s="9"/>
      <c r="F32" s="11"/>
      <c r="G32" s="9"/>
      <c r="H32" s="9"/>
      <c r="I32" s="9"/>
      <c r="J32" s="9"/>
      <c r="K32" s="9"/>
      <c r="L32" s="10"/>
      <c r="M32" s="10"/>
    </row>
    <row r="33" spans="2:13" ht="15.75">
      <c r="B33" s="9"/>
      <c r="C33" s="9"/>
      <c r="D33" s="9"/>
      <c r="E33" s="9"/>
      <c r="F33" s="11"/>
      <c r="G33" s="9"/>
      <c r="H33" s="9"/>
      <c r="I33" s="9"/>
      <c r="J33" s="9"/>
      <c r="K33" s="9"/>
      <c r="L33" s="10"/>
      <c r="M33" s="10"/>
    </row>
    <row r="34" spans="2:15" ht="15.75">
      <c r="B34" s="75" t="s">
        <v>108</v>
      </c>
      <c r="C34" s="75"/>
      <c r="D34" s="75"/>
      <c r="E34" s="75" t="s">
        <v>93</v>
      </c>
      <c r="F34" s="75"/>
      <c r="G34" s="75"/>
      <c r="H34" s="75"/>
      <c r="I34" s="75" t="s">
        <v>92</v>
      </c>
      <c r="J34" s="75"/>
      <c r="K34" s="75"/>
      <c r="L34" s="19"/>
      <c r="M34" s="76" t="s">
        <v>94</v>
      </c>
      <c r="N34" s="76"/>
      <c r="O34" s="76"/>
    </row>
    <row r="35" spans="2:16" ht="15.75">
      <c r="B35" s="75"/>
      <c r="C35" s="75"/>
      <c r="D35" s="75"/>
      <c r="E35" s="9"/>
      <c r="F35" s="11"/>
      <c r="G35" s="20"/>
      <c r="H35" s="20"/>
      <c r="I35" s="20"/>
      <c r="J35" s="20"/>
      <c r="K35" s="9"/>
      <c r="L35" s="76"/>
      <c r="M35" s="76"/>
      <c r="N35" s="76"/>
      <c r="O35" s="19"/>
      <c r="P35" s="19"/>
    </row>
    <row r="36" spans="2:13" ht="15.75">
      <c r="B36" s="9"/>
      <c r="C36" s="9"/>
      <c r="D36" s="9"/>
      <c r="E36" s="9"/>
      <c r="F36" s="11"/>
      <c r="G36" s="9"/>
      <c r="H36" s="9"/>
      <c r="I36" s="9"/>
      <c r="J36" s="9"/>
      <c r="K36" s="9"/>
      <c r="L36" s="10"/>
      <c r="M36" s="10"/>
    </row>
  </sheetData>
  <sheetProtection/>
  <mergeCells count="28">
    <mergeCell ref="L35:N35"/>
    <mergeCell ref="F8:F9"/>
    <mergeCell ref="J8:J9"/>
    <mergeCell ref="K8:M8"/>
    <mergeCell ref="G8:I8"/>
    <mergeCell ref="B8:B9"/>
    <mergeCell ref="C8:D9"/>
    <mergeCell ref="E8:E9"/>
    <mergeCell ref="B30:D30"/>
    <mergeCell ref="B29:E29"/>
    <mergeCell ref="B35:D35"/>
    <mergeCell ref="B34:D34"/>
    <mergeCell ref="A1:D1"/>
    <mergeCell ref="E1:N1"/>
    <mergeCell ref="A2:D2"/>
    <mergeCell ref="E2:N2"/>
    <mergeCell ref="N8:O9"/>
    <mergeCell ref="E4:N4"/>
    <mergeCell ref="E5:N5"/>
    <mergeCell ref="E6:N6"/>
    <mergeCell ref="E3:N3"/>
    <mergeCell ref="A8:A9"/>
    <mergeCell ref="E30:H30"/>
    <mergeCell ref="I30:K30"/>
    <mergeCell ref="M30:O30"/>
    <mergeCell ref="E34:H34"/>
    <mergeCell ref="I34:K34"/>
    <mergeCell ref="M34:O34"/>
  </mergeCells>
  <printOptions/>
  <pageMargins left="0.25" right="0.25" top="0.75" bottom="0.66" header="0.25" footer="0.26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3.28125" style="1" customWidth="1"/>
    <col min="3" max="3" width="6.7109375" style="1" customWidth="1"/>
    <col min="4" max="4" width="7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135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132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133</v>
      </c>
      <c r="G8" s="86" t="s">
        <v>106</v>
      </c>
      <c r="H8" s="87"/>
      <c r="I8" s="88"/>
      <c r="J8" s="84" t="s">
        <v>91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57" customFormat="1" ht="19.5" customHeight="1">
      <c r="A10" s="23">
        <v>1</v>
      </c>
      <c r="B10" s="46" t="s">
        <v>41</v>
      </c>
      <c r="C10" s="31" t="s">
        <v>42</v>
      </c>
      <c r="D10" s="32" t="s">
        <v>14</v>
      </c>
      <c r="E10" s="42" t="s">
        <v>43</v>
      </c>
      <c r="F10" s="40">
        <v>8</v>
      </c>
      <c r="G10" s="40">
        <v>7</v>
      </c>
      <c r="H10" s="40"/>
      <c r="I10" s="13">
        <f>G10</f>
        <v>7</v>
      </c>
      <c r="J10" s="13">
        <v>5.5</v>
      </c>
      <c r="K10" s="54">
        <f>ROUND((J10*6+I10*2+F10*2)/10,1)</f>
        <v>6.3</v>
      </c>
      <c r="L10" s="55" t="str">
        <f>IF(K10&gt;=8.5,"A",IF(K10&gt;=7,"B",IF(K10&gt;=5.5,"C",IF(K10&gt;=4,"D",IF(AND(K10&lt;4,K10&gt;=0),"F",IF(AND(F10="",I10="",J10=""),"I",IF(OR(F10&lt;&gt;"",I10&lt;&gt;"",J10&lt;&gt;""),"X","R")))))))</f>
        <v>C</v>
      </c>
      <c r="M10" s="56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B16:D16"/>
    <mergeCell ref="E16:H16"/>
    <mergeCell ref="I16:K16"/>
    <mergeCell ref="M16:O16"/>
    <mergeCell ref="B17:D17"/>
    <mergeCell ref="L17:N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45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3.421875" style="1" customWidth="1"/>
    <col min="3" max="3" width="15.140625" style="1" customWidth="1"/>
    <col min="4" max="4" width="7.28125" style="1" customWidth="1"/>
    <col min="5" max="5" width="10.851562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2.1406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141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142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46" t="s">
        <v>47</v>
      </c>
      <c r="C10" s="59" t="s">
        <v>48</v>
      </c>
      <c r="D10" s="60" t="s">
        <v>46</v>
      </c>
      <c r="E10" s="42" t="s">
        <v>21</v>
      </c>
      <c r="F10" s="40">
        <v>9</v>
      </c>
      <c r="G10" s="40">
        <v>8</v>
      </c>
      <c r="H10" s="40">
        <v>9</v>
      </c>
      <c r="I10" s="13">
        <f>(H10+G10)/2</f>
        <v>8.5</v>
      </c>
      <c r="J10" s="13">
        <v>7</v>
      </c>
      <c r="K10" s="18">
        <f>ROUND((J10*7+I10*2+F10)/10,1)</f>
        <v>7.5</v>
      </c>
      <c r="L10" s="16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B16:D16"/>
    <mergeCell ref="E16:H16"/>
    <mergeCell ref="I16:K16"/>
    <mergeCell ref="M16:O16"/>
    <mergeCell ref="B17:D17"/>
    <mergeCell ref="L17:N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2" right="0.17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7109375" style="1" customWidth="1"/>
    <col min="4" max="4" width="7.28125" style="1" customWidth="1"/>
    <col min="5" max="5" width="11.140625" style="1" customWidth="1"/>
    <col min="6" max="6" width="9.7109375" style="12" customWidth="1"/>
    <col min="7" max="7" width="6.57421875" style="1" customWidth="1"/>
    <col min="8" max="8" width="6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114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115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28" customFormat="1" ht="19.5" customHeight="1">
      <c r="A10" s="23">
        <v>1</v>
      </c>
      <c r="B10" s="47" t="s">
        <v>44</v>
      </c>
      <c r="C10" s="48" t="s">
        <v>45</v>
      </c>
      <c r="D10" s="49" t="s">
        <v>46</v>
      </c>
      <c r="E10" s="41" t="s">
        <v>24</v>
      </c>
      <c r="F10" s="40">
        <v>9</v>
      </c>
      <c r="G10" s="40">
        <v>9</v>
      </c>
      <c r="H10" s="40"/>
      <c r="I10" s="13">
        <f>G10</f>
        <v>9</v>
      </c>
      <c r="J10" s="13">
        <v>7</v>
      </c>
      <c r="K10" s="18">
        <f>ROUND((J10*7+I10*2+F10)/10,1)</f>
        <v>7.6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26" t="str">
        <f>IF(L10="A","GIỎI",IF(L10="B","KHÁ",IF(L10="C","TB",IF(L10="D","TB YẾU","KÉM"))))</f>
        <v>KHÁ</v>
      </c>
      <c r="O10" s="27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B12:D12"/>
    <mergeCell ref="E12:H12"/>
    <mergeCell ref="I12:K12"/>
    <mergeCell ref="M12:O12"/>
    <mergeCell ref="B16:D16"/>
    <mergeCell ref="E16:H16"/>
    <mergeCell ref="I16:K16"/>
    <mergeCell ref="M16:O16"/>
    <mergeCell ref="B17:D17"/>
    <mergeCell ref="L17:N17"/>
  </mergeCells>
  <printOptions/>
  <pageMargins left="0.29" right="0.19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57421875" style="1" bestFit="1" customWidth="1"/>
    <col min="2" max="2" width="11.00390625" style="1" customWidth="1"/>
    <col min="3" max="3" width="15.28125" style="1" customWidth="1"/>
    <col min="4" max="4" width="7.28125" style="1" customWidth="1"/>
    <col min="5" max="5" width="11.57421875" style="1" customWidth="1"/>
    <col min="6" max="6" width="9.7109375" style="12" customWidth="1"/>
    <col min="7" max="7" width="7.5742187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118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103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28" customFormat="1" ht="21.75" customHeight="1">
      <c r="A10" s="23">
        <v>1</v>
      </c>
      <c r="B10" s="35" t="s">
        <v>44</v>
      </c>
      <c r="C10" s="36" t="s">
        <v>45</v>
      </c>
      <c r="D10" s="37" t="s">
        <v>46</v>
      </c>
      <c r="E10" s="41" t="s">
        <v>24</v>
      </c>
      <c r="F10" s="40">
        <v>7</v>
      </c>
      <c r="G10" s="40">
        <v>4</v>
      </c>
      <c r="H10" s="40"/>
      <c r="I10" s="13">
        <f>G10</f>
        <v>4</v>
      </c>
      <c r="J10" s="13">
        <v>1</v>
      </c>
      <c r="K10" s="18">
        <f>ROUND((J10*7+I10*2+F10)/10,1)</f>
        <v>2.2</v>
      </c>
      <c r="L10" s="24" t="str">
        <f>IF(K10&gt;=8.5,"A",IF(K10&gt;=7,"B",IF(K10&gt;=5.5,"C",IF(K10&gt;=4,"D",IF(AND(K10&lt;4,K10&gt;=0),"F",IF(AND(F10="",I10="",J10=""),"I",IF(OR(F10&lt;&gt;"",I10&lt;&gt;"",J10&lt;&gt;""),"X","R")))))))</f>
        <v>F</v>
      </c>
      <c r="M10" s="25">
        <f>IF(L10="A",4,IF(L10="B",3,IF(L10="C",2,IF(L10="D",1,0))))</f>
        <v>0</v>
      </c>
      <c r="N10" s="26" t="str">
        <f>IF(L10="A","GIỎI",IF(L10="B","KHÁ",IF(L10="C","TB",IF(L10="D","TB YẾU","KÉM"))))</f>
        <v>KÉM</v>
      </c>
      <c r="O10" s="27" t="str">
        <f>IF(OR(K10&lt;4,J10&lt;=2),"KHÔNG ĐẠT","ĐẠT")</f>
        <v>KHÔNG ĐẠT</v>
      </c>
    </row>
    <row r="11" spans="1:15" s="3" customFormat="1" ht="21.75" customHeight="1">
      <c r="A11" s="23">
        <v>2</v>
      </c>
      <c r="B11" s="22" t="s">
        <v>52</v>
      </c>
      <c r="C11" s="31" t="s">
        <v>53</v>
      </c>
      <c r="D11" s="32" t="s">
        <v>50</v>
      </c>
      <c r="E11" s="42" t="s">
        <v>54</v>
      </c>
      <c r="F11" s="40">
        <v>8</v>
      </c>
      <c r="G11" s="40">
        <v>8</v>
      </c>
      <c r="H11" s="40"/>
      <c r="I11" s="13">
        <f>G11</f>
        <v>8</v>
      </c>
      <c r="J11" s="13">
        <v>4.5</v>
      </c>
      <c r="K11" s="18">
        <f>ROUND((J11*7+I11*2+F11)/10,1)</f>
        <v>5.6</v>
      </c>
      <c r="L11" s="16" t="str">
        <f>IF(K11&gt;=8.5,"A",IF(K11&gt;=7,"B",IF(K11&gt;=5.5,"C",IF(K11&gt;=4,"D",IF(AND(K11&lt;4,K11&gt;=0),"F",IF(AND(F11="",I11="",J11=""),"I",IF(OR(F11&lt;&gt;"",I11&lt;&gt;"",J11&lt;&gt;""),"X","R")))))))</f>
        <v>C</v>
      </c>
      <c r="M11" s="17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3" customFormat="1" ht="21.75" customHeight="1">
      <c r="A12" s="23">
        <v>3</v>
      </c>
      <c r="B12" s="21" t="s">
        <v>77</v>
      </c>
      <c r="C12" s="29" t="s">
        <v>18</v>
      </c>
      <c r="D12" s="30" t="s">
        <v>73</v>
      </c>
      <c r="E12" s="43" t="s">
        <v>78</v>
      </c>
      <c r="F12" s="40">
        <v>7</v>
      </c>
      <c r="G12" s="40">
        <v>7</v>
      </c>
      <c r="H12" s="40"/>
      <c r="I12" s="13">
        <f>G12</f>
        <v>7</v>
      </c>
      <c r="J12" s="13">
        <v>3</v>
      </c>
      <c r="K12" s="18">
        <f>ROUND((J12*7+I12*2+F12)/10,1)</f>
        <v>4.2</v>
      </c>
      <c r="L12" s="16" t="str">
        <f>IF(K12&gt;=8.5,"A",IF(K12&gt;=7,"B",IF(K12&gt;=5.5,"C",IF(K12&gt;=4,"D",IF(AND(K12&lt;4,K12&gt;=0),"F",IF(AND(F12="",I12="",J12=""),"I",IF(OR(F12&lt;&gt;"",I12&lt;&gt;"",J12&lt;&gt;""),"X","R")))))))</f>
        <v>D</v>
      </c>
      <c r="M12" s="17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1:15" s="3" customFormat="1" ht="21.75" customHeight="1">
      <c r="A13" s="23">
        <v>4</v>
      </c>
      <c r="B13" s="21" t="s">
        <v>75</v>
      </c>
      <c r="C13" s="29" t="s">
        <v>18</v>
      </c>
      <c r="D13" s="30" t="s">
        <v>73</v>
      </c>
      <c r="E13" s="43" t="s">
        <v>76</v>
      </c>
      <c r="F13" s="40">
        <v>6</v>
      </c>
      <c r="G13" s="40">
        <v>4</v>
      </c>
      <c r="H13" s="40"/>
      <c r="I13" s="13">
        <f>G13</f>
        <v>4</v>
      </c>
      <c r="J13" s="13">
        <v>1.5</v>
      </c>
      <c r="K13" s="18">
        <f>ROUND((J13*7+I13*2+F13)/10,1)</f>
        <v>2.5</v>
      </c>
      <c r="L13" s="16" t="str">
        <f>IF(K13&gt;=8.5,"A",IF(K13&gt;=7,"B",IF(K13&gt;=5.5,"C",IF(K13&gt;=4,"D",IF(AND(K13&lt;4,K13&gt;=0),"F",IF(AND(F13="",I13="",J13=""),"I",IF(OR(F13&lt;&gt;"",I13&lt;&gt;"",J13&lt;&gt;""),"X","R")))))))</f>
        <v>F</v>
      </c>
      <c r="M13" s="17">
        <f>IF(L13="A",4,IF(L13="B",3,IF(L13="C",2,IF(L13="D",1,0))))</f>
        <v>0</v>
      </c>
      <c r="N13" s="7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1:15" s="3" customFormat="1" ht="21.75" customHeight="1">
      <c r="A14" s="23">
        <v>5</v>
      </c>
      <c r="B14" s="21" t="s">
        <v>82</v>
      </c>
      <c r="C14" s="29" t="s">
        <v>83</v>
      </c>
      <c r="D14" s="30" t="s">
        <v>84</v>
      </c>
      <c r="E14" s="43" t="s">
        <v>85</v>
      </c>
      <c r="F14" s="40">
        <v>7</v>
      </c>
      <c r="G14" s="40">
        <v>8</v>
      </c>
      <c r="H14" s="40"/>
      <c r="I14" s="13">
        <f>G14</f>
        <v>8</v>
      </c>
      <c r="J14" s="13">
        <v>5</v>
      </c>
      <c r="K14" s="18">
        <f>ROUND((J14*7+I14*2+F14)/10,1)</f>
        <v>5.8</v>
      </c>
      <c r="L14" s="16" t="str">
        <f>IF(K14&gt;=8.5,"A",IF(K14&gt;=7,"B",IF(K14&gt;=5.5,"C",IF(K14&gt;=4,"D",IF(AND(K14&lt;4,K14&gt;=0),"F",IF(AND(F14="",I14="",J14=""),"I",IF(OR(F14&lt;&gt;"",I14&lt;&gt;"",J14&lt;&gt;""),"X","R")))))))</f>
        <v>C</v>
      </c>
      <c r="M14" s="17">
        <f>IF(L14="A",4,IF(L14="B",3,IF(L14="C",2,IF(L14="D",1,0))))</f>
        <v>2</v>
      </c>
      <c r="N14" s="7" t="str">
        <f>IF(L14="A","GIỎI",IF(L14="B","KHÁ",IF(L14="C","TB",IF(L14="D","TB YẾU","KÉM"))))</f>
        <v>TB</v>
      </c>
      <c r="O14" s="2" t="str">
        <f>IF(OR(K14&lt;4,J14&lt;=2),"KHÔNG ĐẠT","ĐẠT")</f>
        <v>ĐẠT</v>
      </c>
    </row>
    <row r="15" spans="2:10" ht="15.75">
      <c r="B15" s="90" t="s">
        <v>125</v>
      </c>
      <c r="C15" s="90"/>
      <c r="D15" s="90"/>
      <c r="E15" s="90"/>
      <c r="F15" s="14"/>
      <c r="G15" s="15"/>
      <c r="H15" s="15"/>
      <c r="I15" s="15"/>
      <c r="J15" s="15"/>
    </row>
    <row r="16" spans="2:15" ht="15.75">
      <c r="B16" s="75" t="s">
        <v>88</v>
      </c>
      <c r="C16" s="75"/>
      <c r="D16" s="75"/>
      <c r="E16" s="75" t="s">
        <v>19</v>
      </c>
      <c r="F16" s="75"/>
      <c r="G16" s="75"/>
      <c r="H16" s="75"/>
      <c r="I16" s="76" t="s">
        <v>20</v>
      </c>
      <c r="J16" s="76"/>
      <c r="K16" s="76"/>
      <c r="L16" s="19"/>
      <c r="M16" s="76" t="s">
        <v>89</v>
      </c>
      <c r="N16" s="76"/>
      <c r="O16" s="76"/>
    </row>
    <row r="17" spans="2:13" ht="15.75">
      <c r="B17" s="9"/>
      <c r="C17" s="9"/>
      <c r="D17" s="9"/>
      <c r="E17" s="9"/>
      <c r="F17" s="11"/>
      <c r="G17" s="9"/>
      <c r="H17" s="9"/>
      <c r="I17" s="9"/>
      <c r="J17" s="9"/>
      <c r="K17" s="9"/>
      <c r="L17" s="10"/>
      <c r="M17" s="1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  <row r="19" spans="2:13" ht="15.75">
      <c r="B19" s="9"/>
      <c r="C19" s="9"/>
      <c r="D19" s="9"/>
      <c r="E19" s="9"/>
      <c r="F19" s="11"/>
      <c r="G19" s="9"/>
      <c r="H19" s="9"/>
      <c r="I19" s="9"/>
      <c r="J19" s="9"/>
      <c r="K19" s="9"/>
      <c r="L19" s="10"/>
      <c r="M19" s="10"/>
    </row>
    <row r="20" spans="2:15" ht="15.75">
      <c r="B20" s="75" t="s">
        <v>108</v>
      </c>
      <c r="C20" s="75"/>
      <c r="D20" s="75"/>
      <c r="E20" s="75" t="s">
        <v>93</v>
      </c>
      <c r="F20" s="75"/>
      <c r="G20" s="75"/>
      <c r="H20" s="75"/>
      <c r="I20" s="75" t="s">
        <v>92</v>
      </c>
      <c r="J20" s="75"/>
      <c r="K20" s="75"/>
      <c r="L20" s="19"/>
      <c r="M20" s="76" t="s">
        <v>94</v>
      </c>
      <c r="N20" s="76"/>
      <c r="O20" s="76"/>
    </row>
    <row r="21" spans="2:16" ht="15.75">
      <c r="B21" s="75"/>
      <c r="C21" s="75"/>
      <c r="D21" s="75"/>
      <c r="E21" s="9"/>
      <c r="F21" s="11"/>
      <c r="G21" s="20"/>
      <c r="H21" s="20"/>
      <c r="I21" s="20"/>
      <c r="J21" s="20"/>
      <c r="K21" s="9"/>
      <c r="L21" s="76"/>
      <c r="M21" s="76"/>
      <c r="N21" s="76"/>
      <c r="O21" s="19"/>
      <c r="P21" s="19"/>
    </row>
    <row r="22" spans="2:13" ht="15.75">
      <c r="B22" s="9"/>
      <c r="C22" s="9"/>
      <c r="D22" s="9"/>
      <c r="E22" s="9"/>
      <c r="F22" s="11"/>
      <c r="G22" s="9"/>
      <c r="H22" s="9"/>
      <c r="I22" s="9"/>
      <c r="J22" s="9"/>
      <c r="K22" s="9"/>
      <c r="L22" s="10"/>
      <c r="M22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5:E15"/>
    <mergeCell ref="B16:D16"/>
    <mergeCell ref="E16:H16"/>
    <mergeCell ref="I16:K16"/>
    <mergeCell ref="M16:O16"/>
    <mergeCell ref="B20:D20"/>
    <mergeCell ref="E20:H20"/>
    <mergeCell ref="I20:K20"/>
    <mergeCell ref="M20:O20"/>
    <mergeCell ref="B21:D21"/>
    <mergeCell ref="L21:N21"/>
  </mergeCells>
  <printOptions/>
  <pageMargins left="0.35" right="0.21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5.140625" style="1" customWidth="1"/>
    <col min="4" max="4" width="7.28125" style="1" customWidth="1"/>
    <col min="5" max="5" width="10.42187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2.1406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116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103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38</v>
      </c>
      <c r="C10" s="29" t="s">
        <v>39</v>
      </c>
      <c r="D10" s="30" t="s">
        <v>16</v>
      </c>
      <c r="E10" s="33" t="s">
        <v>40</v>
      </c>
      <c r="F10" s="40">
        <v>7</v>
      </c>
      <c r="G10" s="40">
        <v>5</v>
      </c>
      <c r="H10" s="40"/>
      <c r="I10" s="13">
        <f>G10</f>
        <v>5</v>
      </c>
      <c r="J10" s="13">
        <v>5.5</v>
      </c>
      <c r="K10" s="18">
        <f>ROUND((J10*7+I10*2+F10)/10,1)</f>
        <v>5.6</v>
      </c>
      <c r="L10" s="16" t="str">
        <f>IF(K10&gt;=8.5,"A",IF(K10&gt;=7,"B",IF(K10&gt;=5.5,"C",IF(K10&gt;=4,"D",IF(AND(K10&lt;4,K10&gt;=0),"F",IF(AND(F10="",I10="",J10=""),"I",IF(OR(F10&lt;&gt;"",I10&lt;&gt;"",J10&lt;&gt;""),"X","R")))))))</f>
        <v>C</v>
      </c>
      <c r="M10" s="17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9.5" customHeight="1">
      <c r="A11" s="8">
        <v>2</v>
      </c>
      <c r="B11" s="22" t="s">
        <v>47</v>
      </c>
      <c r="C11" s="31" t="s">
        <v>48</v>
      </c>
      <c r="D11" s="32" t="s">
        <v>46</v>
      </c>
      <c r="E11" s="34" t="s">
        <v>21</v>
      </c>
      <c r="F11" s="40">
        <v>8</v>
      </c>
      <c r="G11" s="40">
        <v>6</v>
      </c>
      <c r="H11" s="40"/>
      <c r="I11" s="13">
        <f>G11</f>
        <v>6</v>
      </c>
      <c r="J11" s="13">
        <v>5</v>
      </c>
      <c r="K11" s="18">
        <f>ROUND((J11*7+I11*2+F11)/10,1)</f>
        <v>5.5</v>
      </c>
      <c r="L11" s="16" t="str">
        <f>IF(K11&gt;=8.5,"A",IF(K11&gt;=7,"B",IF(K11&gt;=5.5,"C",IF(K11&gt;=4,"D",IF(AND(K11&lt;4,K11&gt;=0),"F",IF(AND(F11="",I11="",J11=""),"I",IF(OR(F11&lt;&gt;"",I11&lt;&gt;"",J11&lt;&gt;""),"X","R")))))))</f>
        <v>C</v>
      </c>
      <c r="M11" s="17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3" customFormat="1" ht="19.5" customHeight="1">
      <c r="A12" s="8">
        <v>3</v>
      </c>
      <c r="B12" s="21" t="s">
        <v>82</v>
      </c>
      <c r="C12" s="29" t="s">
        <v>83</v>
      </c>
      <c r="D12" s="30" t="s">
        <v>84</v>
      </c>
      <c r="E12" s="33" t="s">
        <v>85</v>
      </c>
      <c r="F12" s="40">
        <v>8</v>
      </c>
      <c r="G12" s="40">
        <v>7</v>
      </c>
      <c r="H12" s="40"/>
      <c r="I12" s="13">
        <f>G12</f>
        <v>7</v>
      </c>
      <c r="J12" s="13">
        <v>4</v>
      </c>
      <c r="K12" s="18">
        <f>ROUND((J12*7+I12*2+F12)/10,1)</f>
        <v>5</v>
      </c>
      <c r="L12" s="16" t="str">
        <f>IF(K12&gt;=8.5,"A",IF(K12&gt;=7,"B",IF(K12&gt;=5.5,"C",IF(K12&gt;=4,"D",IF(AND(K12&lt;4,K12&gt;=0),"F",IF(AND(F12="",I12="",J12=""),"I",IF(OR(F12&lt;&gt;"",I12&lt;&gt;"",J12&lt;&gt;""),"X","R")))))))</f>
        <v>D</v>
      </c>
      <c r="M12" s="17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2:10" ht="15.75">
      <c r="B13" s="90" t="s">
        <v>117</v>
      </c>
      <c r="C13" s="90"/>
      <c r="D13" s="90"/>
      <c r="E13" s="90"/>
      <c r="F13" s="14"/>
      <c r="G13" s="15"/>
      <c r="H13" s="15"/>
      <c r="I13" s="15"/>
      <c r="J13" s="15"/>
    </row>
    <row r="14" spans="2:15" ht="15.75">
      <c r="B14" s="75" t="s">
        <v>88</v>
      </c>
      <c r="C14" s="75"/>
      <c r="D14" s="75"/>
      <c r="E14" s="75" t="s">
        <v>19</v>
      </c>
      <c r="F14" s="75"/>
      <c r="G14" s="75"/>
      <c r="H14" s="75"/>
      <c r="I14" s="76" t="s">
        <v>20</v>
      </c>
      <c r="J14" s="76"/>
      <c r="K14" s="76"/>
      <c r="L14" s="19"/>
      <c r="M14" s="76" t="s">
        <v>89</v>
      </c>
      <c r="N14" s="76"/>
      <c r="O14" s="76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3" ht="15.75">
      <c r="B17" s="9"/>
      <c r="C17" s="9"/>
      <c r="D17" s="9"/>
      <c r="E17" s="9"/>
      <c r="F17" s="11"/>
      <c r="G17" s="9"/>
      <c r="H17" s="9"/>
      <c r="I17" s="9"/>
      <c r="J17" s="9"/>
      <c r="K17" s="9"/>
      <c r="L17" s="10"/>
      <c r="M17" s="10"/>
    </row>
    <row r="18" spans="2:15" ht="15.75">
      <c r="B18" s="75" t="s">
        <v>108</v>
      </c>
      <c r="C18" s="75"/>
      <c r="D18" s="75"/>
      <c r="E18" s="75" t="s">
        <v>93</v>
      </c>
      <c r="F18" s="75"/>
      <c r="G18" s="75"/>
      <c r="H18" s="75"/>
      <c r="I18" s="75" t="s">
        <v>92</v>
      </c>
      <c r="J18" s="75"/>
      <c r="K18" s="75"/>
      <c r="L18" s="19"/>
      <c r="M18" s="76" t="s">
        <v>94</v>
      </c>
      <c r="N18" s="76"/>
      <c r="O18" s="76"/>
    </row>
    <row r="19" spans="2:16" ht="15.75">
      <c r="B19" s="75"/>
      <c r="C19" s="75"/>
      <c r="D19" s="75"/>
      <c r="E19" s="9"/>
      <c r="F19" s="11"/>
      <c r="G19" s="20"/>
      <c r="H19" s="20"/>
      <c r="I19" s="20"/>
      <c r="J19" s="20"/>
      <c r="K19" s="9"/>
      <c r="L19" s="76"/>
      <c r="M19" s="76"/>
      <c r="N19" s="76"/>
      <c r="O19" s="19"/>
      <c r="P19" s="19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B14:D14"/>
    <mergeCell ref="E14:H14"/>
    <mergeCell ref="I14:K14"/>
    <mergeCell ref="M14:O14"/>
    <mergeCell ref="B18:D18"/>
    <mergeCell ref="E18:H18"/>
    <mergeCell ref="I18:K18"/>
    <mergeCell ref="M18:O18"/>
    <mergeCell ref="B19:D19"/>
    <mergeCell ref="L19:N19"/>
  </mergeCells>
  <printOptions/>
  <pageMargins left="0.24" right="0.28" top="0.75" bottom="0.75" header="0.3" footer="0.3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5.140625" style="1" customWidth="1"/>
    <col min="4" max="4" width="7.28125" style="1" customWidth="1"/>
    <col min="5" max="5" width="11.00390625" style="1" customWidth="1"/>
    <col min="6" max="6" width="9.7109375" style="12" customWidth="1"/>
    <col min="7" max="7" width="6.28125" style="1" customWidth="1"/>
    <col min="8" max="8" width="6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126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127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28" customFormat="1" ht="19.5" customHeight="1">
      <c r="A10" s="23">
        <v>1</v>
      </c>
      <c r="B10" s="35" t="s">
        <v>44</v>
      </c>
      <c r="C10" s="36" t="s">
        <v>45</v>
      </c>
      <c r="D10" s="37" t="s">
        <v>46</v>
      </c>
      <c r="E10" s="41" t="s">
        <v>24</v>
      </c>
      <c r="F10" s="40">
        <v>9</v>
      </c>
      <c r="G10" s="40">
        <v>7</v>
      </c>
      <c r="H10" s="40">
        <v>7</v>
      </c>
      <c r="I10" s="13">
        <f>(G10+H10)/2</f>
        <v>7</v>
      </c>
      <c r="J10" s="13">
        <v>8</v>
      </c>
      <c r="K10" s="18">
        <f>ROUND((J10*7+I10*2+F10)/10,1)</f>
        <v>7.9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26" t="str">
        <f>IF(L10="A","GIỎI",IF(L10="B","KHÁ",IF(L10="C","TB",IF(L10="D","TB YẾU","KÉM"))))</f>
        <v>KHÁ</v>
      </c>
      <c r="O10" s="27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B16:D16"/>
    <mergeCell ref="E16:H16"/>
    <mergeCell ref="I16:K16"/>
    <mergeCell ref="M16:O16"/>
    <mergeCell ref="B17:D17"/>
    <mergeCell ref="L17:N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3" right="0.29" top="0.75" bottom="0.75" header="0.3" footer="0.3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2.421875" style="1" customWidth="1"/>
    <col min="4" max="4" width="7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109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110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57" customFormat="1" ht="19.5" customHeight="1">
      <c r="A10" s="23">
        <v>1</v>
      </c>
      <c r="B10" s="50" t="s">
        <v>77</v>
      </c>
      <c r="C10" s="51" t="s">
        <v>18</v>
      </c>
      <c r="D10" s="52" t="s">
        <v>73</v>
      </c>
      <c r="E10" s="53" t="s">
        <v>78</v>
      </c>
      <c r="F10" s="40">
        <v>8.5</v>
      </c>
      <c r="G10" s="40">
        <v>8.5</v>
      </c>
      <c r="H10" s="40">
        <v>7.5</v>
      </c>
      <c r="I10" s="13">
        <f>(H10+G10)/2</f>
        <v>8</v>
      </c>
      <c r="J10" s="13">
        <v>7.3</v>
      </c>
      <c r="K10" s="54">
        <f>ROUND((J10*7+I10*2+F10)/10,1)</f>
        <v>7.6</v>
      </c>
      <c r="L10" s="55" t="str">
        <f>IF(K10&gt;=8.5,"A",IF(K10&gt;=7,"B",IF(K10&gt;=5.5,"C",IF(K10&gt;=4,"D",IF(AND(K10&lt;4,K10&gt;=0),"F",IF(AND(F10="",I10="",J10=""),"I",IF(OR(F10&lt;&gt;"",I10&lt;&gt;"",J10&lt;&gt;""),"X","R")))))))</f>
        <v>B</v>
      </c>
      <c r="M10" s="56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B12:D12"/>
    <mergeCell ref="E12:H12"/>
    <mergeCell ref="I12:K12"/>
    <mergeCell ref="M12:O12"/>
    <mergeCell ref="B16:D16"/>
    <mergeCell ref="E16:H16"/>
    <mergeCell ref="I16:K16"/>
    <mergeCell ref="M16:O16"/>
    <mergeCell ref="B17:D17"/>
    <mergeCell ref="L17:N17"/>
  </mergeCells>
  <printOptions/>
  <pageMargins left="0.34" right="0.21" top="0.75" bottom="0.75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zoomScalePageLayoutView="0" workbookViewId="0" topLeftCell="A1">
      <selection activeCell="K10" sqref="K10:K12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5.57421875" style="1" customWidth="1"/>
    <col min="4" max="4" width="7.28125" style="1" customWidth="1"/>
    <col min="5" max="5" width="10.7109375" style="1" customWidth="1"/>
    <col min="6" max="6" width="9.7109375" style="12" customWidth="1"/>
    <col min="7" max="7" width="7.57421875" style="1" customWidth="1"/>
    <col min="8" max="8" width="5.57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1.710937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119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130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34</v>
      </c>
      <c r="C10" s="29" t="s">
        <v>35</v>
      </c>
      <c r="D10" s="30" t="s">
        <v>36</v>
      </c>
      <c r="E10" s="33" t="s">
        <v>37</v>
      </c>
      <c r="F10" s="40">
        <v>9</v>
      </c>
      <c r="G10" s="40">
        <v>8</v>
      </c>
      <c r="H10" s="40"/>
      <c r="I10" s="13">
        <f>G10</f>
        <v>8</v>
      </c>
      <c r="J10" s="13">
        <v>6</v>
      </c>
      <c r="K10" s="18">
        <f>ROUND((J10*7+I10*2+F10)/10,1)</f>
        <v>6.7</v>
      </c>
      <c r="L10" s="16" t="str">
        <f>IF(K10&gt;=8.5,"A",IF(K10&gt;=7,"B",IF(K10&gt;=5.5,"C",IF(K10&gt;=4,"D",IF(AND(K10&lt;4,K10&gt;=0),"F",IF(AND(F10="",I10="",J10=""),"I",IF(OR(F10&lt;&gt;"",I10&lt;&gt;"",J10&lt;&gt;""),"X","R")))))))</f>
        <v>C</v>
      </c>
      <c r="M10" s="17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9.5" customHeight="1">
      <c r="A11" s="8">
        <v>2</v>
      </c>
      <c r="B11" s="22" t="s">
        <v>47</v>
      </c>
      <c r="C11" s="31" t="s">
        <v>48</v>
      </c>
      <c r="D11" s="32" t="s">
        <v>46</v>
      </c>
      <c r="E11" s="34" t="s">
        <v>21</v>
      </c>
      <c r="F11" s="40">
        <v>9</v>
      </c>
      <c r="G11" s="40">
        <v>8</v>
      </c>
      <c r="H11" s="40"/>
      <c r="I11" s="13">
        <f>G11</f>
        <v>8</v>
      </c>
      <c r="J11" s="13">
        <v>6.5</v>
      </c>
      <c r="K11" s="18">
        <f>ROUND((J11*7+I11*2+F11)/10,1)</f>
        <v>7.1</v>
      </c>
      <c r="L11" s="16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8">
        <v>3</v>
      </c>
      <c r="B12" s="21" t="s">
        <v>72</v>
      </c>
      <c r="C12" s="29" t="s">
        <v>22</v>
      </c>
      <c r="D12" s="30" t="s">
        <v>73</v>
      </c>
      <c r="E12" s="33" t="s">
        <v>74</v>
      </c>
      <c r="F12" s="40">
        <v>8</v>
      </c>
      <c r="G12" s="40">
        <v>8</v>
      </c>
      <c r="H12" s="40"/>
      <c r="I12" s="13">
        <f>G12</f>
        <v>8</v>
      </c>
      <c r="J12" s="13">
        <v>7</v>
      </c>
      <c r="K12" s="18">
        <f>ROUND((J12*7+I12*2+F12)/10,1)</f>
        <v>7.3</v>
      </c>
      <c r="L12" s="16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2:10" ht="15.75">
      <c r="B13" s="90" t="s">
        <v>117</v>
      </c>
      <c r="C13" s="90"/>
      <c r="D13" s="90"/>
      <c r="E13" s="90"/>
      <c r="F13" s="14"/>
      <c r="G13" s="15"/>
      <c r="H13" s="15"/>
      <c r="I13" s="15"/>
      <c r="J13" s="15"/>
    </row>
    <row r="14" spans="2:15" ht="15.75">
      <c r="B14" s="75" t="s">
        <v>88</v>
      </c>
      <c r="C14" s="75"/>
      <c r="D14" s="75"/>
      <c r="E14" s="75" t="s">
        <v>19</v>
      </c>
      <c r="F14" s="75"/>
      <c r="G14" s="75"/>
      <c r="H14" s="75"/>
      <c r="I14" s="76" t="s">
        <v>20</v>
      </c>
      <c r="J14" s="76"/>
      <c r="K14" s="76"/>
      <c r="L14" s="19"/>
      <c r="M14" s="76" t="s">
        <v>89</v>
      </c>
      <c r="N14" s="76"/>
      <c r="O14" s="76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3" ht="15.75">
      <c r="B16" s="9"/>
      <c r="C16" s="9"/>
      <c r="D16" s="9"/>
      <c r="E16" s="9"/>
      <c r="F16" s="11"/>
      <c r="G16" s="9"/>
      <c r="H16" s="9"/>
      <c r="I16" s="9"/>
      <c r="J16" s="9"/>
      <c r="K16" s="9"/>
      <c r="L16" s="10"/>
      <c r="M16" s="10"/>
    </row>
    <row r="17" spans="2:13" ht="15.75">
      <c r="B17" s="9"/>
      <c r="C17" s="9"/>
      <c r="D17" s="9"/>
      <c r="E17" s="9"/>
      <c r="F17" s="11"/>
      <c r="G17" s="9"/>
      <c r="H17" s="9"/>
      <c r="I17" s="9"/>
      <c r="J17" s="9"/>
      <c r="K17" s="9"/>
      <c r="L17" s="10"/>
      <c r="M17" s="10"/>
    </row>
    <row r="18" spans="2:15" ht="15.75">
      <c r="B18" s="75" t="s">
        <v>108</v>
      </c>
      <c r="C18" s="75"/>
      <c r="D18" s="75"/>
      <c r="E18" s="75" t="s">
        <v>93</v>
      </c>
      <c r="F18" s="75"/>
      <c r="G18" s="75"/>
      <c r="H18" s="75"/>
      <c r="I18" s="75" t="s">
        <v>92</v>
      </c>
      <c r="J18" s="75"/>
      <c r="K18" s="75"/>
      <c r="L18" s="19"/>
      <c r="M18" s="76" t="s">
        <v>94</v>
      </c>
      <c r="N18" s="76"/>
      <c r="O18" s="76"/>
    </row>
    <row r="19" spans="2:16" ht="15.75">
      <c r="B19" s="75"/>
      <c r="C19" s="75"/>
      <c r="D19" s="75"/>
      <c r="E19" s="9"/>
      <c r="F19" s="11"/>
      <c r="G19" s="20"/>
      <c r="H19" s="20"/>
      <c r="I19" s="20"/>
      <c r="J19" s="20"/>
      <c r="K19" s="9"/>
      <c r="L19" s="76"/>
      <c r="M19" s="76"/>
      <c r="N19" s="76"/>
      <c r="O19" s="19"/>
      <c r="P19" s="19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8">
    <mergeCell ref="B18:D18"/>
    <mergeCell ref="E18:H18"/>
    <mergeCell ref="I18:K18"/>
    <mergeCell ref="M18:O18"/>
    <mergeCell ref="B19:D19"/>
    <mergeCell ref="L19:N19"/>
    <mergeCell ref="N8:O9"/>
    <mergeCell ref="B13:E13"/>
    <mergeCell ref="B14:D14"/>
    <mergeCell ref="E14:H14"/>
    <mergeCell ref="I14:K14"/>
    <mergeCell ref="M14:O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22" top="0.75" bottom="0.75" header="0.3" footer="0.3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4.8515625" style="1" customWidth="1"/>
    <col min="4" max="4" width="7.28125" style="1" customWidth="1"/>
    <col min="5" max="5" width="9.851562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112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113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28" customFormat="1" ht="19.5" customHeight="1">
      <c r="A10" s="23">
        <v>1</v>
      </c>
      <c r="B10" s="35" t="s">
        <v>44</v>
      </c>
      <c r="C10" s="36" t="s">
        <v>45</v>
      </c>
      <c r="D10" s="37" t="s">
        <v>46</v>
      </c>
      <c r="E10" s="38" t="s">
        <v>24</v>
      </c>
      <c r="F10" s="40">
        <v>8</v>
      </c>
      <c r="G10" s="40">
        <v>9</v>
      </c>
      <c r="H10" s="40"/>
      <c r="I10" s="13">
        <f>G10</f>
        <v>9</v>
      </c>
      <c r="J10" s="13">
        <v>8</v>
      </c>
      <c r="K10" s="18">
        <f>ROUND((J10*7+I10*2+F10)/10,1)</f>
        <v>8.2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26" t="str">
        <f>IF(L10="A","GIỎI",IF(L10="B","KHÁ",IF(L10="C","TB",IF(L10="D","TB YẾU","KÉM"))))</f>
        <v>KHÁ</v>
      </c>
      <c r="O10" s="27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B12:D12"/>
    <mergeCell ref="E12:H12"/>
    <mergeCell ref="I12:K12"/>
    <mergeCell ref="M12:O12"/>
    <mergeCell ref="B16:D16"/>
    <mergeCell ref="E16:H16"/>
    <mergeCell ref="I16:K16"/>
    <mergeCell ref="M16:O16"/>
    <mergeCell ref="B17:D17"/>
    <mergeCell ref="L17:N17"/>
  </mergeCells>
  <printOptions/>
  <pageMargins left="0.34" right="0.17" top="0.75" bottom="0.75" header="0.3" footer="0.3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5.421875" style="1" customWidth="1"/>
    <col min="4" max="4" width="7.28125" style="1" customWidth="1"/>
    <col min="5" max="5" width="10.851562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123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124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121</v>
      </c>
      <c r="H8" s="87"/>
      <c r="I8" s="88"/>
      <c r="J8" s="84" t="s">
        <v>122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129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34</v>
      </c>
      <c r="C10" s="29" t="s">
        <v>35</v>
      </c>
      <c r="D10" s="30" t="s">
        <v>36</v>
      </c>
      <c r="E10" s="33" t="s">
        <v>37</v>
      </c>
      <c r="F10" s="40">
        <v>9</v>
      </c>
      <c r="G10" s="40">
        <v>8</v>
      </c>
      <c r="H10" s="40">
        <v>7</v>
      </c>
      <c r="I10" s="13">
        <f>(H10*2+G10*2)/4</f>
        <v>7.5</v>
      </c>
      <c r="J10" s="13">
        <v>6.5</v>
      </c>
      <c r="K10" s="18">
        <f>ROUND((J10*5+I10*4+F10)/10,1)</f>
        <v>7.2</v>
      </c>
      <c r="L10" s="16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8">
        <v>2</v>
      </c>
      <c r="B11" s="21" t="s">
        <v>38</v>
      </c>
      <c r="C11" s="29" t="s">
        <v>39</v>
      </c>
      <c r="D11" s="30" t="s">
        <v>16</v>
      </c>
      <c r="E11" s="33" t="s">
        <v>40</v>
      </c>
      <c r="F11" s="40">
        <v>10</v>
      </c>
      <c r="G11" s="40">
        <v>9</v>
      </c>
      <c r="H11" s="40">
        <v>7</v>
      </c>
      <c r="I11" s="13">
        <f>(H11*2+G11*2)/4</f>
        <v>8</v>
      </c>
      <c r="J11" s="13">
        <v>6</v>
      </c>
      <c r="K11" s="18">
        <f>ROUND((J11*5+I11*4+F11)/10,1)</f>
        <v>7.2</v>
      </c>
      <c r="L11" s="16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8">
        <v>3</v>
      </c>
      <c r="B12" s="22" t="s">
        <v>47</v>
      </c>
      <c r="C12" s="31" t="s">
        <v>48</v>
      </c>
      <c r="D12" s="32" t="s">
        <v>46</v>
      </c>
      <c r="E12" s="34" t="s">
        <v>21</v>
      </c>
      <c r="F12" s="40">
        <v>8</v>
      </c>
      <c r="G12" s="40">
        <v>8</v>
      </c>
      <c r="H12" s="40">
        <v>6</v>
      </c>
      <c r="I12" s="13">
        <f>(H12*2+G12*2)/4</f>
        <v>7</v>
      </c>
      <c r="J12" s="13">
        <v>7</v>
      </c>
      <c r="K12" s="18">
        <f>ROUND((J12*5+I12*4+F12)/10,1)</f>
        <v>7.1</v>
      </c>
      <c r="L12" s="16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8" customFormat="1" ht="19.5" customHeight="1">
      <c r="A13" s="8">
        <v>4</v>
      </c>
      <c r="B13" s="21" t="s">
        <v>62</v>
      </c>
      <c r="C13" s="29" t="s">
        <v>63</v>
      </c>
      <c r="D13" s="30" t="s">
        <v>64</v>
      </c>
      <c r="E13" s="33" t="s">
        <v>65</v>
      </c>
      <c r="F13" s="40">
        <v>9</v>
      </c>
      <c r="G13" s="40">
        <v>8</v>
      </c>
      <c r="H13" s="40">
        <v>7</v>
      </c>
      <c r="I13" s="13">
        <f>(H13*2+G13*2)/4</f>
        <v>7.5</v>
      </c>
      <c r="J13" s="44">
        <v>7</v>
      </c>
      <c r="K13" s="18">
        <f>ROUND((J13*5+I13*4+F13)/10,1)</f>
        <v>7.4</v>
      </c>
      <c r="L13" s="24" t="str">
        <f>IF(K13&gt;=8.5,"A",IF(K13&gt;=7,"B",IF(K13&gt;=5.5,"C",IF(K13&gt;=4,"D",IF(AND(K13&lt;4,K13&gt;=0),"F",IF(AND(F13="",I13="",J13=""),"I",IF(OR(F13&lt;&gt;"",I13&lt;&gt;"",J13&lt;&gt;""),"X","R")))))))</f>
        <v>B</v>
      </c>
      <c r="M13" s="25">
        <f>IF(L13="A",4,IF(L13="B",3,IF(L13="C",2,IF(L13="D",1,0))))</f>
        <v>3</v>
      </c>
      <c r="N13" s="26" t="str">
        <f>IF(L13="A","GIỎI",IF(L13="B","KHÁ",IF(L13="C","TB",IF(L13="D","TB YẾU","KÉM"))))</f>
        <v>KHÁ</v>
      </c>
      <c r="O13" s="27" t="str">
        <f>IF(OR(K13&lt;4,J13&lt;=2),"KHÔNG ĐẠT","ĐẠT")</f>
        <v>ĐẠT</v>
      </c>
    </row>
    <row r="14" spans="1:15" s="3" customFormat="1" ht="19.5" customHeight="1">
      <c r="A14" s="8">
        <v>5</v>
      </c>
      <c r="B14" s="22" t="s">
        <v>75</v>
      </c>
      <c r="C14" s="31" t="s">
        <v>18</v>
      </c>
      <c r="D14" s="32" t="s">
        <v>73</v>
      </c>
      <c r="E14" s="34" t="s">
        <v>76</v>
      </c>
      <c r="F14" s="40">
        <v>8</v>
      </c>
      <c r="G14" s="40">
        <v>8</v>
      </c>
      <c r="H14" s="40">
        <v>7</v>
      </c>
      <c r="I14" s="13">
        <f>(H14*2+G14*2)/4</f>
        <v>7.5</v>
      </c>
      <c r="J14" s="13">
        <v>6</v>
      </c>
      <c r="K14" s="18">
        <f>ROUND((J14*5+I14*4+F14)/10,1)</f>
        <v>6.8</v>
      </c>
      <c r="L14" s="16" t="str">
        <f>IF(K14&gt;=8.5,"A",IF(K14&gt;=7,"B",IF(K14&gt;=5.5,"C",IF(K14&gt;=4,"D",IF(AND(K14&lt;4,K14&gt;=0),"F",IF(AND(F14="",I14="",J14=""),"I",IF(OR(F14&lt;&gt;"",I14&lt;&gt;"",J14&lt;&gt;""),"X","R")))))))</f>
        <v>C</v>
      </c>
      <c r="M14" s="17">
        <f>IF(L14="A",4,IF(L14="B",3,IF(L14="C",2,IF(L14="D",1,0))))</f>
        <v>2</v>
      </c>
      <c r="N14" s="7" t="str">
        <f>IF(L14="A","GIỎI",IF(L14="B","KHÁ",IF(L14="C","TB",IF(L14="D","TB YẾU","KÉM"))))</f>
        <v>TB</v>
      </c>
      <c r="O14" s="2" t="str">
        <f>IF(OR(K14&lt;4,J14&lt;=2),"KHÔNG ĐẠT","ĐẠT")</f>
        <v>ĐẠT</v>
      </c>
    </row>
    <row r="15" spans="2:10" ht="15.75">
      <c r="B15" s="90" t="s">
        <v>125</v>
      </c>
      <c r="C15" s="90"/>
      <c r="D15" s="90"/>
      <c r="E15" s="90"/>
      <c r="F15" s="14"/>
      <c r="G15" s="15"/>
      <c r="H15" s="15"/>
      <c r="I15" s="15"/>
      <c r="J15" s="15"/>
    </row>
    <row r="16" spans="2:15" ht="15.75">
      <c r="B16" s="75" t="s">
        <v>88</v>
      </c>
      <c r="C16" s="75"/>
      <c r="D16" s="75"/>
      <c r="E16" s="75" t="s">
        <v>19</v>
      </c>
      <c r="F16" s="75"/>
      <c r="G16" s="75"/>
      <c r="H16" s="75"/>
      <c r="I16" s="76" t="s">
        <v>20</v>
      </c>
      <c r="J16" s="76"/>
      <c r="K16" s="76"/>
      <c r="L16" s="19"/>
      <c r="M16" s="76" t="s">
        <v>89</v>
      </c>
      <c r="N16" s="76"/>
      <c r="O16" s="76"/>
    </row>
    <row r="17" spans="2:13" ht="15.75">
      <c r="B17" s="9"/>
      <c r="C17" s="9"/>
      <c r="D17" s="9"/>
      <c r="E17" s="9"/>
      <c r="F17" s="11"/>
      <c r="G17" s="9"/>
      <c r="H17" s="9"/>
      <c r="I17" s="9"/>
      <c r="J17" s="9"/>
      <c r="K17" s="9"/>
      <c r="L17" s="10"/>
      <c r="M17" s="1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  <row r="19" spans="2:13" ht="15.75">
      <c r="B19" s="9"/>
      <c r="C19" s="9"/>
      <c r="D19" s="9"/>
      <c r="E19" s="9"/>
      <c r="F19" s="11"/>
      <c r="G19" s="9"/>
      <c r="H19" s="9"/>
      <c r="I19" s="9"/>
      <c r="J19" s="9"/>
      <c r="K19" s="9"/>
      <c r="L19" s="10"/>
      <c r="M19" s="10"/>
    </row>
    <row r="20" spans="2:15" ht="15.75">
      <c r="B20" s="75" t="s">
        <v>108</v>
      </c>
      <c r="C20" s="75"/>
      <c r="D20" s="75"/>
      <c r="E20" s="75" t="s">
        <v>93</v>
      </c>
      <c r="F20" s="75"/>
      <c r="G20" s="75"/>
      <c r="H20" s="75"/>
      <c r="I20" s="75" t="s">
        <v>92</v>
      </c>
      <c r="J20" s="75"/>
      <c r="K20" s="75"/>
      <c r="L20" s="19"/>
      <c r="M20" s="76" t="s">
        <v>94</v>
      </c>
      <c r="N20" s="76"/>
      <c r="O20" s="76"/>
    </row>
    <row r="21" spans="2:16" ht="15.75">
      <c r="B21" s="75"/>
      <c r="C21" s="75"/>
      <c r="D21" s="75"/>
      <c r="E21" s="9"/>
      <c r="F21" s="11"/>
      <c r="G21" s="20"/>
      <c r="H21" s="20"/>
      <c r="I21" s="20"/>
      <c r="J21" s="20"/>
      <c r="K21" s="9"/>
      <c r="L21" s="76"/>
      <c r="M21" s="76"/>
      <c r="N21" s="76"/>
      <c r="O21" s="19"/>
      <c r="P21" s="19"/>
    </row>
    <row r="22" spans="2:13" ht="15.75">
      <c r="B22" s="9"/>
      <c r="C22" s="9"/>
      <c r="D22" s="9"/>
      <c r="E22" s="9"/>
      <c r="F22" s="11"/>
      <c r="G22" s="9"/>
      <c r="H22" s="9"/>
      <c r="I22" s="9"/>
      <c r="J22" s="9"/>
      <c r="K22" s="9"/>
      <c r="L22" s="10"/>
      <c r="M22" s="10"/>
    </row>
  </sheetData>
  <sheetProtection/>
  <mergeCells count="28">
    <mergeCell ref="B20:D20"/>
    <mergeCell ref="E20:H20"/>
    <mergeCell ref="I20:K20"/>
    <mergeCell ref="M20:O20"/>
    <mergeCell ref="B21:D21"/>
    <mergeCell ref="L21:N21"/>
    <mergeCell ref="N8:O9"/>
    <mergeCell ref="B15:E15"/>
    <mergeCell ref="B16:D16"/>
    <mergeCell ref="E16:H16"/>
    <mergeCell ref="I16:K16"/>
    <mergeCell ref="M16:O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1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421875" style="1" customWidth="1"/>
    <col min="2" max="2" width="13.8515625" style="1" customWidth="1"/>
    <col min="3" max="3" width="17.140625" style="1" customWidth="1"/>
    <col min="4" max="4" width="7.28125" style="1" customWidth="1"/>
    <col min="5" max="5" width="12.421875" style="1" customWidth="1"/>
    <col min="6" max="6" width="9.7109375" style="12" customWidth="1"/>
    <col min="7" max="7" width="8.7109375" style="1" customWidth="1"/>
    <col min="8" max="8" width="6.00390625" style="6" customWidth="1"/>
    <col min="9" max="9" width="7.7109375" style="6" customWidth="1"/>
    <col min="10" max="10" width="9.00390625" style="1" customWidth="1"/>
    <col min="11" max="11" width="13.28125" style="1" customWidth="1"/>
    <col min="12" max="16384" width="9.140625" style="1" customWidth="1"/>
  </cols>
  <sheetData>
    <row r="1" spans="1:10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</row>
    <row r="2" spans="1:10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</row>
    <row r="3" spans="5:10" ht="20.25" customHeight="1">
      <c r="E3" s="73" t="s">
        <v>86</v>
      </c>
      <c r="F3" s="73"/>
      <c r="G3" s="73"/>
      <c r="H3" s="73"/>
      <c r="I3" s="73"/>
      <c r="J3" s="73"/>
    </row>
    <row r="4" spans="5:10" ht="18.75" customHeight="1">
      <c r="E4" s="75" t="s">
        <v>98</v>
      </c>
      <c r="F4" s="75"/>
      <c r="G4" s="75"/>
      <c r="H4" s="75"/>
      <c r="I4" s="75"/>
      <c r="J4" s="75"/>
    </row>
    <row r="5" spans="5:10" ht="18.75" customHeight="1">
      <c r="E5" s="83" t="s">
        <v>102</v>
      </c>
      <c r="F5" s="83"/>
      <c r="G5" s="83"/>
      <c r="H5" s="83"/>
      <c r="I5" s="83"/>
      <c r="J5" s="83"/>
    </row>
    <row r="6" spans="5:10" ht="15.75" customHeight="1">
      <c r="E6" s="83" t="s">
        <v>100</v>
      </c>
      <c r="F6" s="83"/>
      <c r="G6" s="83"/>
      <c r="H6" s="83"/>
      <c r="I6" s="83"/>
      <c r="J6" s="83"/>
    </row>
    <row r="7" ht="10.5" customHeight="1"/>
    <row r="8" spans="1:11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101</v>
      </c>
      <c r="G8" s="86" t="s">
        <v>9</v>
      </c>
      <c r="H8" s="87"/>
      <c r="I8" s="88"/>
      <c r="J8" s="79" t="s">
        <v>13</v>
      </c>
      <c r="K8" s="80"/>
    </row>
    <row r="9" spans="1:11" s="5" customFormat="1" ht="40.5" customHeight="1">
      <c r="A9" s="74"/>
      <c r="B9" s="74"/>
      <c r="C9" s="74"/>
      <c r="D9" s="74"/>
      <c r="E9" s="74"/>
      <c r="F9" s="85"/>
      <c r="G9" s="4" t="s">
        <v>11</v>
      </c>
      <c r="H9" s="4" t="s">
        <v>6</v>
      </c>
      <c r="I9" s="4" t="s">
        <v>12</v>
      </c>
      <c r="J9" s="81"/>
      <c r="K9" s="82"/>
    </row>
    <row r="10" spans="1:11" s="3" customFormat="1" ht="19.5" customHeight="1">
      <c r="A10" s="8">
        <v>1</v>
      </c>
      <c r="B10" s="45" t="s">
        <v>26</v>
      </c>
      <c r="C10" s="29" t="s">
        <v>27</v>
      </c>
      <c r="D10" s="30" t="s">
        <v>28</v>
      </c>
      <c r="E10" s="43" t="s">
        <v>29</v>
      </c>
      <c r="F10" s="40">
        <v>9</v>
      </c>
      <c r="G10" s="18">
        <f>F10</f>
        <v>9</v>
      </c>
      <c r="H10" s="16" t="str">
        <f>IF(G10&gt;=8.5,"A",IF(G10&gt;=7,"B",IF(G10&gt;=5.5,"C",IF(G10&gt;=4,"D",IF(AND(G10&lt;4,G10&gt;=0),"F",IF(AND(F10="",#REF!="",#REF!=""),"I",IF(OR(F10&lt;&gt;"",#REF!&lt;&gt;"",#REF!&lt;&gt;""),"X","R")))))))</f>
        <v>A</v>
      </c>
      <c r="I10" s="17">
        <f>IF(H10="A",4,IF(H10="B",3,IF(H10="C",2,IF(H10="D",1,0))))</f>
        <v>4</v>
      </c>
      <c r="J10" s="7" t="str">
        <f>IF(H10="A","GIỎI",IF(H10="B","KHÁ",IF(H10="C","TB",IF(H10="D","TB YẾU","KÉM"))))</f>
        <v>GIỎI</v>
      </c>
      <c r="K10" s="2" t="str">
        <f>IF(OR(G10&lt;4,F10&lt;=2),"KHÔNG ĐẠT","ĐẠT")</f>
        <v>ĐẠT</v>
      </c>
    </row>
    <row r="11" spans="1:11" s="3" customFormat="1" ht="19.5" customHeight="1">
      <c r="A11" s="8">
        <v>2</v>
      </c>
      <c r="B11" s="46" t="s">
        <v>30</v>
      </c>
      <c r="C11" s="31" t="s">
        <v>31</v>
      </c>
      <c r="D11" s="32" t="s">
        <v>32</v>
      </c>
      <c r="E11" s="42" t="s">
        <v>33</v>
      </c>
      <c r="F11" s="40">
        <v>9</v>
      </c>
      <c r="G11" s="18">
        <f aca="true" t="shared" si="0" ref="G11:G28">F11</f>
        <v>9</v>
      </c>
      <c r="H11" s="16" t="str">
        <f>IF(G11&gt;=8.5,"A",IF(G11&gt;=7,"B",IF(G11&gt;=5.5,"C",IF(G11&gt;=4,"D",IF(AND(G11&lt;4,G11&gt;=0),"F",IF(AND(F11="",#REF!="",#REF!=""),"I",IF(OR(F11&lt;&gt;"",#REF!&lt;&gt;"",#REF!&lt;&gt;""),"X","R")))))))</f>
        <v>A</v>
      </c>
      <c r="I11" s="17">
        <f>IF(H11="A",4,IF(H11="B",3,IF(H11="C",2,IF(H11="D",1,0))))</f>
        <v>4</v>
      </c>
      <c r="J11" s="7" t="str">
        <f>IF(H11="A","GIỎI",IF(H11="B","KHÁ",IF(H11="C","TB",IF(H11="D","TB YẾU","KÉM"))))</f>
        <v>GIỎI</v>
      </c>
      <c r="K11" s="2" t="str">
        <f aca="true" t="shared" si="1" ref="K11:K28">IF(OR(G11&lt;4,F11&lt;=2),"KHÔNG ĐẠT","ĐẠT")</f>
        <v>ĐẠT</v>
      </c>
    </row>
    <row r="12" spans="1:11" s="3" customFormat="1" ht="19.5" customHeight="1">
      <c r="A12" s="8">
        <v>3</v>
      </c>
      <c r="B12" s="45" t="s">
        <v>34</v>
      </c>
      <c r="C12" s="29" t="s">
        <v>35</v>
      </c>
      <c r="D12" s="30" t="s">
        <v>36</v>
      </c>
      <c r="E12" s="43" t="s">
        <v>37</v>
      </c>
      <c r="F12" s="40">
        <v>9</v>
      </c>
      <c r="G12" s="18">
        <f t="shared" si="0"/>
        <v>9</v>
      </c>
      <c r="H12" s="16" t="str">
        <f>IF(G12&gt;=8.5,"A",IF(G12&gt;=7,"B",IF(G12&gt;=5.5,"C",IF(G12&gt;=4,"D",IF(AND(G12&lt;4,G12&gt;=0),"F",IF(AND(F12="",#REF!="",#REF!=""),"I",IF(OR(F12&lt;&gt;"",#REF!&lt;&gt;"",#REF!&lt;&gt;""),"X","R")))))))</f>
        <v>A</v>
      </c>
      <c r="I12" s="17">
        <f>IF(H12="A",4,IF(H12="B",3,IF(H12="C",2,IF(H12="D",1,0))))</f>
        <v>4</v>
      </c>
      <c r="J12" s="7" t="str">
        <f>IF(H12="A","GIỎI",IF(H12="B","KHÁ",IF(H12="C","TB",IF(H12="D","TB YẾU","KÉM"))))</f>
        <v>GIỎI</v>
      </c>
      <c r="K12" s="2" t="str">
        <f t="shared" si="1"/>
        <v>ĐẠT</v>
      </c>
    </row>
    <row r="13" spans="1:11" s="3" customFormat="1" ht="19.5" customHeight="1">
      <c r="A13" s="8">
        <v>4</v>
      </c>
      <c r="B13" s="45" t="s">
        <v>38</v>
      </c>
      <c r="C13" s="29" t="s">
        <v>39</v>
      </c>
      <c r="D13" s="30" t="s">
        <v>16</v>
      </c>
      <c r="E13" s="43" t="s">
        <v>40</v>
      </c>
      <c r="F13" s="40">
        <v>9</v>
      </c>
      <c r="G13" s="18">
        <f t="shared" si="0"/>
        <v>9</v>
      </c>
      <c r="H13" s="16" t="str">
        <f>IF(G13&gt;=8.5,"A",IF(G13&gt;=7,"B",IF(G13&gt;=5.5,"C",IF(G13&gt;=4,"D",IF(AND(G13&lt;4,G13&gt;=0),"F",IF(AND(F13="",#REF!="",#REF!=""),"I",IF(OR(F13&lt;&gt;"",#REF!&lt;&gt;"",#REF!&lt;&gt;""),"X","R")))))))</f>
        <v>A</v>
      </c>
      <c r="I13" s="17">
        <f>IF(H13="A",4,IF(H13="B",3,IF(H13="C",2,IF(H13="D",1,0))))</f>
        <v>4</v>
      </c>
      <c r="J13" s="7" t="str">
        <f>IF(H13="A","GIỎI",IF(H13="B","KHÁ",IF(H13="C","TB",IF(H13="D","TB YẾU","KÉM"))))</f>
        <v>GIỎI</v>
      </c>
      <c r="K13" s="2" t="str">
        <f t="shared" si="1"/>
        <v>ĐẠT</v>
      </c>
    </row>
    <row r="14" spans="1:11" s="3" customFormat="1" ht="19.5" customHeight="1">
      <c r="A14" s="8">
        <v>5</v>
      </c>
      <c r="B14" s="46" t="s">
        <v>41</v>
      </c>
      <c r="C14" s="31" t="s">
        <v>42</v>
      </c>
      <c r="D14" s="32" t="s">
        <v>14</v>
      </c>
      <c r="E14" s="42" t="s">
        <v>43</v>
      </c>
      <c r="F14" s="40">
        <v>9</v>
      </c>
      <c r="G14" s="18">
        <f t="shared" si="0"/>
        <v>9</v>
      </c>
      <c r="H14" s="16" t="str">
        <f>IF(G14&gt;=8.5,"A",IF(G14&gt;=7,"B",IF(G14&gt;=5.5,"C",IF(G14&gt;=4,"D",IF(AND(G14&lt;4,G14&gt;=0),"F",IF(AND(F14="",#REF!="",#REF!=""),"I",IF(OR(F14&lt;&gt;"",#REF!&lt;&gt;"",#REF!&lt;&gt;""),"X","R")))))))</f>
        <v>A</v>
      </c>
      <c r="I14" s="17">
        <f>IF(H14="A",4,IF(H14="B",3,IF(H14="C",2,IF(H14="D",1,0))))</f>
        <v>4</v>
      </c>
      <c r="J14" s="7" t="str">
        <f>IF(H14="A","GIỎI",IF(H14="B","KHÁ",IF(H14="C","TB",IF(H14="D","TB YẾU","KÉM"))))</f>
        <v>GIỎI</v>
      </c>
      <c r="K14" s="2" t="str">
        <f t="shared" si="1"/>
        <v>ĐẠT</v>
      </c>
    </row>
    <row r="15" spans="1:11" s="28" customFormat="1" ht="19.5" customHeight="1">
      <c r="A15" s="23">
        <v>6</v>
      </c>
      <c r="B15" s="47" t="s">
        <v>44</v>
      </c>
      <c r="C15" s="36" t="s">
        <v>45</v>
      </c>
      <c r="D15" s="37" t="s">
        <v>46</v>
      </c>
      <c r="E15" s="41" t="s">
        <v>24</v>
      </c>
      <c r="F15" s="40">
        <v>9</v>
      </c>
      <c r="G15" s="18">
        <f t="shared" si="0"/>
        <v>9</v>
      </c>
      <c r="H15" s="24" t="str">
        <f>IF(G15&gt;=8.5,"A",IF(G15&gt;=7,"B",IF(G15&gt;=5.5,"C",IF(G15&gt;=4,"D",IF(AND(G15&lt;4,G15&gt;=0),"F",IF(AND(F15="",#REF!="",#REF!=""),"I",IF(OR(F15&lt;&gt;"",#REF!&lt;&gt;"",#REF!&lt;&gt;""),"X","R")))))))</f>
        <v>A</v>
      </c>
      <c r="I15" s="25">
        <f aca="true" t="shared" si="2" ref="I15:I24">IF(H15="A",4,IF(H15="B",3,IF(H15="C",2,IF(H15="D",1,0))))</f>
        <v>4</v>
      </c>
      <c r="J15" s="26" t="str">
        <f aca="true" t="shared" si="3" ref="J15:J24">IF(H15="A","GIỎI",IF(H15="B","KHÁ",IF(H15="C","TB",IF(H15="D","TB YẾU","KÉM"))))</f>
        <v>GIỎI</v>
      </c>
      <c r="K15" s="2" t="str">
        <f t="shared" si="1"/>
        <v>ĐẠT</v>
      </c>
    </row>
    <row r="16" spans="1:11" s="3" customFormat="1" ht="19.5" customHeight="1">
      <c r="A16" s="8">
        <v>7</v>
      </c>
      <c r="B16" s="46" t="s">
        <v>47</v>
      </c>
      <c r="C16" s="31" t="s">
        <v>48</v>
      </c>
      <c r="D16" s="32" t="s">
        <v>46</v>
      </c>
      <c r="E16" s="42" t="s">
        <v>21</v>
      </c>
      <c r="F16" s="40">
        <v>9</v>
      </c>
      <c r="G16" s="18">
        <f t="shared" si="0"/>
        <v>9</v>
      </c>
      <c r="H16" s="16" t="str">
        <f>IF(G16&gt;=8.5,"A",IF(G16&gt;=7,"B",IF(G16&gt;=5.5,"C",IF(G16&gt;=4,"D",IF(AND(G16&lt;4,G16&gt;=0),"F",IF(AND(F16="",#REF!="",#REF!=""),"I",IF(OR(F16&lt;&gt;"",#REF!&lt;&gt;"",#REF!&lt;&gt;""),"X","R")))))))</f>
        <v>A</v>
      </c>
      <c r="I16" s="17">
        <f t="shared" si="2"/>
        <v>4</v>
      </c>
      <c r="J16" s="7" t="str">
        <f t="shared" si="3"/>
        <v>GIỎI</v>
      </c>
      <c r="K16" s="2" t="str">
        <f t="shared" si="1"/>
        <v>ĐẠT</v>
      </c>
    </row>
    <row r="17" spans="1:11" s="3" customFormat="1" ht="19.5" customHeight="1">
      <c r="A17" s="8">
        <v>8</v>
      </c>
      <c r="B17" s="46" t="s">
        <v>49</v>
      </c>
      <c r="C17" s="31" t="s">
        <v>17</v>
      </c>
      <c r="D17" s="32" t="s">
        <v>50</v>
      </c>
      <c r="E17" s="42" t="s">
        <v>51</v>
      </c>
      <c r="F17" s="40">
        <v>9</v>
      </c>
      <c r="G17" s="18">
        <f t="shared" si="0"/>
        <v>9</v>
      </c>
      <c r="H17" s="16" t="str">
        <f>IF(G17&gt;=8.5,"A",IF(G17&gt;=7,"B",IF(G17&gt;=5.5,"C",IF(G17&gt;=4,"D",IF(AND(G17&lt;4,G17&gt;=0),"F",IF(AND(F17="",#REF!="",#REF!=""),"I",IF(OR(F17&lt;&gt;"",#REF!&lt;&gt;"",#REF!&lt;&gt;""),"X","R")))))))</f>
        <v>A</v>
      </c>
      <c r="I17" s="17">
        <f t="shared" si="2"/>
        <v>4</v>
      </c>
      <c r="J17" s="7" t="str">
        <f t="shared" si="3"/>
        <v>GIỎI</v>
      </c>
      <c r="K17" s="2" t="str">
        <f t="shared" si="1"/>
        <v>ĐẠT</v>
      </c>
    </row>
    <row r="18" spans="1:11" s="3" customFormat="1" ht="19.5" customHeight="1">
      <c r="A18" s="8">
        <v>9</v>
      </c>
      <c r="B18" s="46" t="s">
        <v>52</v>
      </c>
      <c r="C18" s="31" t="s">
        <v>53</v>
      </c>
      <c r="D18" s="32" t="s">
        <v>50</v>
      </c>
      <c r="E18" s="42" t="s">
        <v>54</v>
      </c>
      <c r="F18" s="40">
        <v>9</v>
      </c>
      <c r="G18" s="18">
        <f t="shared" si="0"/>
        <v>9</v>
      </c>
      <c r="H18" s="16" t="str">
        <f>IF(G18&gt;=8.5,"A",IF(G18&gt;=7,"B",IF(G18&gt;=5.5,"C",IF(G18&gt;=4,"D",IF(AND(G18&lt;4,G18&gt;=0),"F",IF(AND(F18="",#REF!="",#REF!=""),"I",IF(OR(F18&lt;&gt;"",#REF!&lt;&gt;"",#REF!&lt;&gt;""),"X","R")))))))</f>
        <v>A</v>
      </c>
      <c r="I18" s="17">
        <f t="shared" si="2"/>
        <v>4</v>
      </c>
      <c r="J18" s="7" t="str">
        <f t="shared" si="3"/>
        <v>GIỎI</v>
      </c>
      <c r="K18" s="2" t="str">
        <f t="shared" si="1"/>
        <v>ĐẠT</v>
      </c>
    </row>
    <row r="19" spans="1:11" s="3" customFormat="1" ht="19.5" customHeight="1">
      <c r="A19" s="8">
        <v>10</v>
      </c>
      <c r="B19" s="45" t="s">
        <v>55</v>
      </c>
      <c r="C19" s="29" t="s">
        <v>56</v>
      </c>
      <c r="D19" s="30" t="s">
        <v>57</v>
      </c>
      <c r="E19" s="43" t="s">
        <v>58</v>
      </c>
      <c r="F19" s="40">
        <v>9</v>
      </c>
      <c r="G19" s="18">
        <f t="shared" si="0"/>
        <v>9</v>
      </c>
      <c r="H19" s="16" t="str">
        <f>IF(G19&gt;=8.5,"A",IF(G19&gt;=7,"B",IF(G19&gt;=5.5,"C",IF(G19&gt;=4,"D",IF(AND(G19&lt;4,G19&gt;=0),"F",IF(AND(F19="",#REF!="",#REF!=""),"I",IF(OR(F19&lt;&gt;"",#REF!&lt;&gt;"",#REF!&lt;&gt;""),"X","R")))))))</f>
        <v>A</v>
      </c>
      <c r="I19" s="17">
        <f t="shared" si="2"/>
        <v>4</v>
      </c>
      <c r="J19" s="7" t="str">
        <f t="shared" si="3"/>
        <v>GIỎI</v>
      </c>
      <c r="K19" s="2" t="str">
        <f t="shared" si="1"/>
        <v>ĐẠT</v>
      </c>
    </row>
    <row r="20" spans="1:11" s="3" customFormat="1" ht="19.5" customHeight="1">
      <c r="A20" s="8">
        <v>11</v>
      </c>
      <c r="B20" s="46" t="s">
        <v>59</v>
      </c>
      <c r="C20" s="31" t="s">
        <v>23</v>
      </c>
      <c r="D20" s="32" t="s">
        <v>60</v>
      </c>
      <c r="E20" s="42" t="s">
        <v>61</v>
      </c>
      <c r="F20" s="40">
        <v>9</v>
      </c>
      <c r="G20" s="18">
        <f t="shared" si="0"/>
        <v>9</v>
      </c>
      <c r="H20" s="16" t="str">
        <f>IF(G20&gt;=8.5,"A",IF(G20&gt;=7,"B",IF(G20&gt;=5.5,"C",IF(G20&gt;=4,"D",IF(AND(G20&lt;4,G20&gt;=0),"F",IF(AND(F20="",#REF!="",#REF!=""),"I",IF(OR(F20&lt;&gt;"",#REF!&lt;&gt;"",#REF!&lt;&gt;""),"X","R")))))))</f>
        <v>A</v>
      </c>
      <c r="I20" s="17">
        <f t="shared" si="2"/>
        <v>4</v>
      </c>
      <c r="J20" s="7" t="str">
        <f t="shared" si="3"/>
        <v>GIỎI</v>
      </c>
      <c r="K20" s="2" t="str">
        <f t="shared" si="1"/>
        <v>ĐẠT</v>
      </c>
    </row>
    <row r="21" spans="1:11" s="28" customFormat="1" ht="19.5" customHeight="1">
      <c r="A21" s="23">
        <v>12</v>
      </c>
      <c r="B21" s="45" t="s">
        <v>62</v>
      </c>
      <c r="C21" s="29" t="s">
        <v>63</v>
      </c>
      <c r="D21" s="30" t="s">
        <v>64</v>
      </c>
      <c r="E21" s="43" t="s">
        <v>65</v>
      </c>
      <c r="F21" s="40">
        <v>9.5</v>
      </c>
      <c r="G21" s="18">
        <f t="shared" si="0"/>
        <v>9.5</v>
      </c>
      <c r="H21" s="24" t="str">
        <f>IF(G21&gt;=8.5,"A",IF(G21&gt;=7,"B",IF(G21&gt;=5.5,"C",IF(G21&gt;=4,"D",IF(AND(G21&lt;4,G21&gt;=0),"F",IF(AND(F21="",#REF!="",#REF!=""),"I",IF(OR(F21&lt;&gt;"",#REF!&lt;&gt;"",#REF!&lt;&gt;""),"X","R")))))))</f>
        <v>A</v>
      </c>
      <c r="I21" s="25">
        <f t="shared" si="2"/>
        <v>4</v>
      </c>
      <c r="J21" s="26" t="str">
        <f t="shared" si="3"/>
        <v>GIỎI</v>
      </c>
      <c r="K21" s="2" t="str">
        <f t="shared" si="1"/>
        <v>ĐẠT</v>
      </c>
    </row>
    <row r="22" spans="1:11" s="3" customFormat="1" ht="19.5" customHeight="1">
      <c r="A22" s="23">
        <v>13</v>
      </c>
      <c r="B22" s="46" t="s">
        <v>66</v>
      </c>
      <c r="C22" s="31" t="s">
        <v>39</v>
      </c>
      <c r="D22" s="32" t="s">
        <v>15</v>
      </c>
      <c r="E22" s="42" t="s">
        <v>67</v>
      </c>
      <c r="F22" s="40">
        <v>9.5</v>
      </c>
      <c r="G22" s="18">
        <f t="shared" si="0"/>
        <v>9.5</v>
      </c>
      <c r="H22" s="16" t="str">
        <f>IF(G22&gt;=8.5,"A",IF(G22&gt;=7,"B",IF(G22&gt;=5.5,"C",IF(G22&gt;=4,"D",IF(AND(G22&lt;4,G22&gt;=0),"F",IF(AND(F22="",#REF!="",#REF!=""),"I",IF(OR(F22&lt;&gt;"",#REF!&lt;&gt;"",#REF!&lt;&gt;""),"X","R")))))))</f>
        <v>A</v>
      </c>
      <c r="I22" s="17">
        <f t="shared" si="2"/>
        <v>4</v>
      </c>
      <c r="J22" s="7" t="str">
        <f t="shared" si="3"/>
        <v>GIỎI</v>
      </c>
      <c r="K22" s="2" t="str">
        <f t="shared" si="1"/>
        <v>ĐẠT</v>
      </c>
    </row>
    <row r="23" spans="1:11" s="3" customFormat="1" ht="19.5" customHeight="1">
      <c r="A23" s="23">
        <v>14</v>
      </c>
      <c r="B23" s="45" t="s">
        <v>68</v>
      </c>
      <c r="C23" s="29" t="s">
        <v>69</v>
      </c>
      <c r="D23" s="30" t="s">
        <v>70</v>
      </c>
      <c r="E23" s="43" t="s">
        <v>71</v>
      </c>
      <c r="F23" s="40">
        <v>8.5</v>
      </c>
      <c r="G23" s="18">
        <f t="shared" si="0"/>
        <v>8.5</v>
      </c>
      <c r="H23" s="16" t="str">
        <f>IF(G23&gt;=8.5,"A",IF(G23&gt;=7,"B",IF(G23&gt;=5.5,"C",IF(G23&gt;=4,"D",IF(AND(G23&lt;4,G23&gt;=0),"F",IF(AND(F23="",#REF!="",#REF!=""),"I",IF(OR(F23&lt;&gt;"",#REF!&lt;&gt;"",#REF!&lt;&gt;""),"X","R")))))))</f>
        <v>A</v>
      </c>
      <c r="I23" s="17">
        <f t="shared" si="2"/>
        <v>4</v>
      </c>
      <c r="J23" s="7" t="str">
        <f t="shared" si="3"/>
        <v>GIỎI</v>
      </c>
      <c r="K23" s="2" t="str">
        <f t="shared" si="1"/>
        <v>ĐẠT</v>
      </c>
    </row>
    <row r="24" spans="1:11" s="3" customFormat="1" ht="19.5" customHeight="1">
      <c r="A24" s="23">
        <v>15</v>
      </c>
      <c r="B24" s="45" t="s">
        <v>72</v>
      </c>
      <c r="C24" s="29" t="s">
        <v>22</v>
      </c>
      <c r="D24" s="30" t="s">
        <v>73</v>
      </c>
      <c r="E24" s="43" t="s">
        <v>74</v>
      </c>
      <c r="F24" s="40">
        <v>9</v>
      </c>
      <c r="G24" s="18">
        <f t="shared" si="0"/>
        <v>9</v>
      </c>
      <c r="H24" s="16" t="str">
        <f>IF(G24&gt;=8.5,"A",IF(G24&gt;=7,"B",IF(G24&gt;=5.5,"C",IF(G24&gt;=4,"D",IF(AND(G24&lt;4,G24&gt;=0),"F",IF(AND(F24="",#REF!="",#REF!=""),"I",IF(OR(F24&lt;&gt;"",#REF!&lt;&gt;"",#REF!&lt;&gt;""),"X","R")))))))</f>
        <v>A</v>
      </c>
      <c r="I24" s="17">
        <f t="shared" si="2"/>
        <v>4</v>
      </c>
      <c r="J24" s="7" t="str">
        <f t="shared" si="3"/>
        <v>GIỎI</v>
      </c>
      <c r="K24" s="2" t="str">
        <f t="shared" si="1"/>
        <v>ĐẠT</v>
      </c>
    </row>
    <row r="25" spans="1:11" s="3" customFormat="1" ht="19.5" customHeight="1">
      <c r="A25" s="23">
        <v>16</v>
      </c>
      <c r="B25" s="46" t="s">
        <v>75</v>
      </c>
      <c r="C25" s="31" t="s">
        <v>18</v>
      </c>
      <c r="D25" s="32" t="s">
        <v>73</v>
      </c>
      <c r="E25" s="42" t="s">
        <v>76</v>
      </c>
      <c r="F25" s="40">
        <v>8.5</v>
      </c>
      <c r="G25" s="18">
        <f t="shared" si="0"/>
        <v>8.5</v>
      </c>
      <c r="H25" s="16" t="str">
        <f>IF(G25&gt;=8.5,"A",IF(G25&gt;=7,"B",IF(G25&gt;=5.5,"C",IF(G25&gt;=4,"D",IF(AND(G25&lt;4,G25&gt;=0),"F",IF(AND(F25="",#REF!="",#REF!=""),"I",IF(OR(F25&lt;&gt;"",#REF!&lt;&gt;"",#REF!&lt;&gt;""),"X","R")))))))</f>
        <v>A</v>
      </c>
      <c r="I25" s="17">
        <f>IF(H25="A",4,IF(H25="B",3,IF(H25="C",2,IF(H25="D",1,0))))</f>
        <v>4</v>
      </c>
      <c r="J25" s="7" t="str">
        <f>IF(H25="A","GIỎI",IF(H25="B","KHÁ",IF(H25="C","TB",IF(H25="D","TB YẾU","KÉM"))))</f>
        <v>GIỎI</v>
      </c>
      <c r="K25" s="2" t="str">
        <f t="shared" si="1"/>
        <v>ĐẠT</v>
      </c>
    </row>
    <row r="26" spans="1:11" s="3" customFormat="1" ht="19.5" customHeight="1">
      <c r="A26" s="23">
        <v>17</v>
      </c>
      <c r="B26" s="45" t="s">
        <v>77</v>
      </c>
      <c r="C26" s="29" t="s">
        <v>18</v>
      </c>
      <c r="D26" s="30" t="s">
        <v>73</v>
      </c>
      <c r="E26" s="43" t="s">
        <v>78</v>
      </c>
      <c r="F26" s="40">
        <v>8.5</v>
      </c>
      <c r="G26" s="18">
        <f t="shared" si="0"/>
        <v>8.5</v>
      </c>
      <c r="H26" s="16" t="str">
        <f>IF(G26&gt;=8.5,"A",IF(G26&gt;=7,"B",IF(G26&gt;=5.5,"C",IF(G26&gt;=4,"D",IF(AND(G26&lt;4,G26&gt;=0),"F",IF(AND(F26="",#REF!="",#REF!=""),"I",IF(OR(F26&lt;&gt;"",#REF!&lt;&gt;"",#REF!&lt;&gt;""),"X","R")))))))</f>
        <v>A</v>
      </c>
      <c r="I26" s="17">
        <f>IF(H26="A",4,IF(H26="B",3,IF(H26="C",2,IF(H26="D",1,0))))</f>
        <v>4</v>
      </c>
      <c r="J26" s="7" t="str">
        <f>IF(H26="A","GIỎI",IF(H26="B","KHÁ",IF(H26="C","TB",IF(H26="D","TB YẾU","KÉM"))))</f>
        <v>GIỎI</v>
      </c>
      <c r="K26" s="2" t="str">
        <f t="shared" si="1"/>
        <v>ĐẠT</v>
      </c>
    </row>
    <row r="27" spans="1:11" s="3" customFormat="1" ht="19.5" customHeight="1">
      <c r="A27" s="23">
        <v>18</v>
      </c>
      <c r="B27" s="45" t="s">
        <v>79</v>
      </c>
      <c r="C27" s="29" t="s">
        <v>17</v>
      </c>
      <c r="D27" s="30" t="s">
        <v>80</v>
      </c>
      <c r="E27" s="43" t="s">
        <v>81</v>
      </c>
      <c r="F27" s="40">
        <v>9</v>
      </c>
      <c r="G27" s="18">
        <f t="shared" si="0"/>
        <v>9</v>
      </c>
      <c r="H27" s="16" t="str">
        <f>IF(G27&gt;=8.5,"A",IF(G27&gt;=7,"B",IF(G27&gt;=5.5,"C",IF(G27&gt;=4,"D",IF(AND(G27&lt;4,G27&gt;=0),"F",IF(AND(F27="",#REF!="",#REF!=""),"I",IF(OR(F27&lt;&gt;"",#REF!&lt;&gt;"",#REF!&lt;&gt;""),"X","R")))))))</f>
        <v>A</v>
      </c>
      <c r="I27" s="17">
        <f>IF(H27="A",4,IF(H27="B",3,IF(H27="C",2,IF(H27="D",1,0))))</f>
        <v>4</v>
      </c>
      <c r="J27" s="7" t="str">
        <f>IF(H27="A","GIỎI",IF(H27="B","KHÁ",IF(H27="C","TB",IF(H27="D","TB YẾU","KÉM"))))</f>
        <v>GIỎI</v>
      </c>
      <c r="K27" s="2" t="str">
        <f t="shared" si="1"/>
        <v>ĐẠT</v>
      </c>
    </row>
    <row r="28" spans="1:11" s="3" customFormat="1" ht="19.5" customHeight="1">
      <c r="A28" s="23">
        <v>19</v>
      </c>
      <c r="B28" s="45" t="s">
        <v>82</v>
      </c>
      <c r="C28" s="29" t="s">
        <v>83</v>
      </c>
      <c r="D28" s="30" t="s">
        <v>84</v>
      </c>
      <c r="E28" s="43" t="s">
        <v>85</v>
      </c>
      <c r="F28" s="40">
        <v>9.5</v>
      </c>
      <c r="G28" s="18">
        <f t="shared" si="0"/>
        <v>9.5</v>
      </c>
      <c r="H28" s="16" t="str">
        <f>IF(G28&gt;=8.5,"A",IF(G28&gt;=7,"B",IF(G28&gt;=5.5,"C",IF(G28&gt;=4,"D",IF(AND(G28&lt;4,G28&gt;=0),"F",IF(AND(F28="",#REF!="",#REF!=""),"I",IF(OR(F28&lt;&gt;"",#REF!&lt;&gt;"",#REF!&lt;&gt;""),"X","R")))))))</f>
        <v>A</v>
      </c>
      <c r="I28" s="17">
        <f>IF(H28="A",4,IF(H28="B",3,IF(H28="C",2,IF(H28="D",1,0))))</f>
        <v>4</v>
      </c>
      <c r="J28" s="7" t="str">
        <f>IF(H28="A","GIỎI",IF(H28="B","KHÁ",IF(H28="C","TB",IF(H28="D","TB YẾU","KÉM"))))</f>
        <v>GIỎI</v>
      </c>
      <c r="K28" s="2" t="str">
        <f t="shared" si="1"/>
        <v>ĐẠT</v>
      </c>
    </row>
    <row r="29" spans="2:6" ht="15.75">
      <c r="B29" s="90" t="s">
        <v>95</v>
      </c>
      <c r="C29" s="90"/>
      <c r="D29" s="90"/>
      <c r="E29" s="90"/>
      <c r="F29" s="14"/>
    </row>
    <row r="30" spans="2:11" ht="15.75">
      <c r="B30" s="75" t="s">
        <v>88</v>
      </c>
      <c r="C30" s="75"/>
      <c r="D30" s="75"/>
      <c r="E30" s="75" t="s">
        <v>19</v>
      </c>
      <c r="F30" s="75"/>
      <c r="G30" s="76" t="s">
        <v>20</v>
      </c>
      <c r="H30" s="76"/>
      <c r="I30" s="76"/>
      <c r="J30" s="76" t="s">
        <v>89</v>
      </c>
      <c r="K30" s="76"/>
    </row>
    <row r="31" spans="2:9" ht="15.75">
      <c r="B31" s="9"/>
      <c r="C31" s="9"/>
      <c r="D31" s="9"/>
      <c r="E31" s="9"/>
      <c r="F31" s="11"/>
      <c r="G31" s="9"/>
      <c r="H31" s="10"/>
      <c r="I31" s="10"/>
    </row>
    <row r="32" spans="2:9" ht="15.75">
      <c r="B32" s="9"/>
      <c r="C32" s="9"/>
      <c r="D32" s="9"/>
      <c r="E32" s="9"/>
      <c r="F32" s="11"/>
      <c r="G32" s="9"/>
      <c r="H32" s="10"/>
      <c r="I32" s="10"/>
    </row>
    <row r="33" spans="2:9" ht="15.75">
      <c r="B33" s="9"/>
      <c r="C33" s="9"/>
      <c r="D33" s="9"/>
      <c r="E33" s="9"/>
      <c r="F33" s="11"/>
      <c r="G33" s="9"/>
      <c r="H33" s="10"/>
      <c r="I33" s="10"/>
    </row>
    <row r="34" spans="2:12" ht="15.75">
      <c r="B34" s="75" t="s">
        <v>108</v>
      </c>
      <c r="C34" s="75"/>
      <c r="D34" s="75"/>
      <c r="E34" s="75" t="s">
        <v>93</v>
      </c>
      <c r="F34" s="75"/>
      <c r="G34" s="75" t="s">
        <v>92</v>
      </c>
      <c r="H34" s="75"/>
      <c r="I34" s="75"/>
      <c r="J34" s="76" t="s">
        <v>94</v>
      </c>
      <c r="K34" s="76"/>
      <c r="L34" s="76"/>
    </row>
    <row r="35" spans="2:12" ht="15.75">
      <c r="B35" s="75"/>
      <c r="C35" s="75"/>
      <c r="D35" s="75"/>
      <c r="E35" s="9"/>
      <c r="F35" s="11"/>
      <c r="G35" s="9"/>
      <c r="H35" s="76"/>
      <c r="I35" s="76"/>
      <c r="J35" s="76"/>
      <c r="K35" s="19"/>
      <c r="L35" s="19"/>
    </row>
    <row r="36" spans="2:9" ht="15.75">
      <c r="B36" s="9"/>
      <c r="C36" s="9"/>
      <c r="D36" s="9"/>
      <c r="E36" s="9"/>
      <c r="F36" s="11"/>
      <c r="G36" s="9"/>
      <c r="H36" s="10"/>
      <c r="I36" s="10"/>
    </row>
  </sheetData>
  <sheetProtection/>
  <mergeCells count="26">
    <mergeCell ref="J34:L34"/>
    <mergeCell ref="G34:I34"/>
    <mergeCell ref="A1:D1"/>
    <mergeCell ref="E1:J1"/>
    <mergeCell ref="A2:D2"/>
    <mergeCell ref="E2:J2"/>
    <mergeCell ref="E3:J3"/>
    <mergeCell ref="E4:J4"/>
    <mergeCell ref="E5:J5"/>
    <mergeCell ref="E6:J6"/>
    <mergeCell ref="A8:A9"/>
    <mergeCell ref="B8:B9"/>
    <mergeCell ref="C8:D9"/>
    <mergeCell ref="E8:E9"/>
    <mergeCell ref="F8:F9"/>
    <mergeCell ref="G8:I8"/>
    <mergeCell ref="B34:D34"/>
    <mergeCell ref="E34:F34"/>
    <mergeCell ref="B35:D35"/>
    <mergeCell ref="H35:J35"/>
    <mergeCell ref="J8:K9"/>
    <mergeCell ref="B29:E29"/>
    <mergeCell ref="B30:D30"/>
    <mergeCell ref="E30:F30"/>
    <mergeCell ref="J30:K30"/>
    <mergeCell ref="G30:I30"/>
  </mergeCells>
  <printOptions/>
  <pageMargins left="0.7" right="0.7" top="0.52" bottom="0.8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57421875" style="1" bestFit="1" customWidth="1"/>
    <col min="2" max="2" width="10.7109375" style="1" customWidth="1"/>
    <col min="3" max="3" width="15.57421875" style="1" customWidth="1"/>
    <col min="4" max="4" width="7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71093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14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105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103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26</v>
      </c>
      <c r="C10" s="29" t="s">
        <v>27</v>
      </c>
      <c r="D10" s="30" t="s">
        <v>28</v>
      </c>
      <c r="E10" s="33" t="s">
        <v>29</v>
      </c>
      <c r="F10" s="40">
        <v>8</v>
      </c>
      <c r="G10" s="40">
        <v>8</v>
      </c>
      <c r="H10" s="40"/>
      <c r="I10" s="13">
        <f>G10</f>
        <v>8</v>
      </c>
      <c r="J10" s="13">
        <v>8</v>
      </c>
      <c r="K10" s="18">
        <f>ROUND((J10*7+I10*2+F10)/10,1)</f>
        <v>8</v>
      </c>
      <c r="L10" s="16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8">
        <v>2</v>
      </c>
      <c r="B11" s="22" t="s">
        <v>30</v>
      </c>
      <c r="C11" s="31" t="s">
        <v>31</v>
      </c>
      <c r="D11" s="32" t="s">
        <v>32</v>
      </c>
      <c r="E11" s="34" t="s">
        <v>33</v>
      </c>
      <c r="F11" s="40">
        <v>9</v>
      </c>
      <c r="G11" s="40">
        <v>7</v>
      </c>
      <c r="H11" s="40"/>
      <c r="I11" s="13">
        <f aca="true" t="shared" si="0" ref="I11:I28">G11</f>
        <v>7</v>
      </c>
      <c r="J11" s="13">
        <v>8</v>
      </c>
      <c r="K11" s="18">
        <f aca="true" t="shared" si="1" ref="K11:K28">ROUND((J11*7+I11*2+F11)/10,1)</f>
        <v>7.9</v>
      </c>
      <c r="L11" s="16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8">
        <v>3</v>
      </c>
      <c r="B12" s="21" t="s">
        <v>34</v>
      </c>
      <c r="C12" s="29" t="s">
        <v>35</v>
      </c>
      <c r="D12" s="30" t="s">
        <v>36</v>
      </c>
      <c r="E12" s="33" t="s">
        <v>37</v>
      </c>
      <c r="F12" s="40">
        <v>8</v>
      </c>
      <c r="G12" s="40">
        <v>7</v>
      </c>
      <c r="H12" s="40"/>
      <c r="I12" s="13">
        <f t="shared" si="0"/>
        <v>7</v>
      </c>
      <c r="J12" s="13">
        <v>2</v>
      </c>
      <c r="K12" s="18">
        <f t="shared" si="1"/>
        <v>3.6</v>
      </c>
      <c r="L12" s="16" t="str">
        <f>IF(K12&gt;=8.5,"A",IF(K12&gt;=7,"B",IF(K12&gt;=5.5,"C",IF(K12&gt;=4,"D",IF(AND(K12&lt;4,K12&gt;=0),"F",IF(AND(F12="",I12="",J12=""),"I",IF(OR(F12&lt;&gt;"",I12&lt;&gt;"",J12&lt;&gt;""),"X","R")))))))</f>
        <v>F</v>
      </c>
      <c r="M12" s="17">
        <f>IF(L12="A",4,IF(L12="B",3,IF(L12="C",2,IF(L12="D",1,0))))</f>
        <v>0</v>
      </c>
      <c r="N12" s="7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s="3" customFormat="1" ht="19.5" customHeight="1">
      <c r="A13" s="8">
        <v>4</v>
      </c>
      <c r="B13" s="21" t="s">
        <v>38</v>
      </c>
      <c r="C13" s="29" t="s">
        <v>39</v>
      </c>
      <c r="D13" s="30" t="s">
        <v>16</v>
      </c>
      <c r="E13" s="33" t="s">
        <v>40</v>
      </c>
      <c r="F13" s="40">
        <v>9</v>
      </c>
      <c r="G13" s="40">
        <v>9</v>
      </c>
      <c r="H13" s="40"/>
      <c r="I13" s="13">
        <f t="shared" si="0"/>
        <v>9</v>
      </c>
      <c r="J13" s="13">
        <v>5</v>
      </c>
      <c r="K13" s="18">
        <f t="shared" si="1"/>
        <v>6.2</v>
      </c>
      <c r="L13" s="16" t="str">
        <f>IF(K13&gt;=8.5,"A",IF(K13&gt;=7,"B",IF(K13&gt;=5.5,"C",IF(K13&gt;=4,"D",IF(AND(K13&lt;4,K13&gt;=0),"F",IF(AND(F13="",I13="",J13=""),"I",IF(OR(F13&lt;&gt;"",I13&lt;&gt;"",J13&lt;&gt;""),"X","R")))))))</f>
        <v>C</v>
      </c>
      <c r="M13" s="17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1:15" s="3" customFormat="1" ht="19.5" customHeight="1">
      <c r="A14" s="8">
        <v>5</v>
      </c>
      <c r="B14" s="22" t="s">
        <v>41</v>
      </c>
      <c r="C14" s="31" t="s">
        <v>42</v>
      </c>
      <c r="D14" s="32" t="s">
        <v>14</v>
      </c>
      <c r="E14" s="34" t="s">
        <v>43</v>
      </c>
      <c r="F14" s="40">
        <v>9</v>
      </c>
      <c r="G14" s="40">
        <v>7</v>
      </c>
      <c r="H14" s="40"/>
      <c r="I14" s="13">
        <f t="shared" si="0"/>
        <v>7</v>
      </c>
      <c r="J14" s="13">
        <v>6</v>
      </c>
      <c r="K14" s="18">
        <f t="shared" si="1"/>
        <v>6.5</v>
      </c>
      <c r="L14" s="16" t="str">
        <f>IF(K14&gt;=8.5,"A",IF(K14&gt;=7,"B",IF(K14&gt;=5.5,"C",IF(K14&gt;=4,"D",IF(AND(K14&lt;4,K14&gt;=0),"F",IF(AND(F14="",I14="",J14=""),"I",IF(OR(F14&lt;&gt;"",I14&lt;&gt;"",J14&lt;&gt;""),"X","R")))))))</f>
        <v>C</v>
      </c>
      <c r="M14" s="17">
        <f>IF(L14="A",4,IF(L14="B",3,IF(L14="C",2,IF(L14="D",1,0))))</f>
        <v>2</v>
      </c>
      <c r="N14" s="7" t="str">
        <f>IF(L14="A","GIỎI",IF(L14="B","KHÁ",IF(L14="C","TB",IF(L14="D","TB YẾU","KÉM"))))</f>
        <v>TB</v>
      </c>
      <c r="O14" s="2" t="str">
        <f>IF(OR(K14&lt;4,J14&lt;=2),"KHÔNG ĐẠT","ĐẠT")</f>
        <v>ĐẠT</v>
      </c>
    </row>
    <row r="15" spans="1:15" s="28" customFormat="1" ht="19.5" customHeight="1">
      <c r="A15" s="23">
        <v>6</v>
      </c>
      <c r="B15" s="35" t="s">
        <v>44</v>
      </c>
      <c r="C15" s="36" t="s">
        <v>45</v>
      </c>
      <c r="D15" s="37" t="s">
        <v>46</v>
      </c>
      <c r="E15" s="38" t="s">
        <v>24</v>
      </c>
      <c r="F15" s="40">
        <v>8</v>
      </c>
      <c r="G15" s="40">
        <v>6</v>
      </c>
      <c r="H15" s="40"/>
      <c r="I15" s="13">
        <f t="shared" si="0"/>
        <v>6</v>
      </c>
      <c r="J15" s="13">
        <v>3</v>
      </c>
      <c r="K15" s="18">
        <f t="shared" si="1"/>
        <v>4.1</v>
      </c>
      <c r="L15" s="24" t="str">
        <f aca="true" t="shared" si="2" ref="L15:L24">IF(K15&gt;=8.5,"A",IF(K15&gt;=7,"B",IF(K15&gt;=5.5,"C",IF(K15&gt;=4,"D",IF(AND(K15&lt;4,K15&gt;=0),"F",IF(AND(F15="",I15="",J15=""),"I",IF(OR(F15&lt;&gt;"",I15&lt;&gt;"",J15&lt;&gt;""),"X","R")))))))</f>
        <v>D</v>
      </c>
      <c r="M15" s="25">
        <f aca="true" t="shared" si="3" ref="M15:M24">IF(L15="A",4,IF(L15="B",3,IF(L15="C",2,IF(L15="D",1,0))))</f>
        <v>1</v>
      </c>
      <c r="N15" s="26" t="str">
        <f aca="true" t="shared" si="4" ref="N15:N24">IF(L15="A","GIỎI",IF(L15="B","KHÁ",IF(L15="C","TB",IF(L15="D","TB YẾU","KÉM"))))</f>
        <v>TB YẾU</v>
      </c>
      <c r="O15" s="27" t="str">
        <f aca="true" t="shared" si="5" ref="O15:O24">IF(OR(K15&lt;4,J15&lt;=2),"KHÔNG ĐẠT","ĐẠT")</f>
        <v>ĐẠT</v>
      </c>
    </row>
    <row r="16" spans="1:15" s="3" customFormat="1" ht="19.5" customHeight="1">
      <c r="A16" s="8">
        <v>7</v>
      </c>
      <c r="B16" s="22" t="s">
        <v>47</v>
      </c>
      <c r="C16" s="31" t="s">
        <v>48</v>
      </c>
      <c r="D16" s="32" t="s">
        <v>46</v>
      </c>
      <c r="E16" s="34" t="s">
        <v>21</v>
      </c>
      <c r="F16" s="40">
        <v>9</v>
      </c>
      <c r="G16" s="40">
        <v>6</v>
      </c>
      <c r="H16" s="40"/>
      <c r="I16" s="13">
        <f t="shared" si="0"/>
        <v>6</v>
      </c>
      <c r="J16" s="13">
        <v>4</v>
      </c>
      <c r="K16" s="18">
        <f t="shared" si="1"/>
        <v>4.9</v>
      </c>
      <c r="L16" s="16" t="str">
        <f t="shared" si="2"/>
        <v>D</v>
      </c>
      <c r="M16" s="17">
        <f t="shared" si="3"/>
        <v>1</v>
      </c>
      <c r="N16" s="7" t="str">
        <f t="shared" si="4"/>
        <v>TB YẾU</v>
      </c>
      <c r="O16" s="2" t="str">
        <f t="shared" si="5"/>
        <v>ĐẠT</v>
      </c>
    </row>
    <row r="17" spans="1:15" s="3" customFormat="1" ht="19.5" customHeight="1">
      <c r="A17" s="8">
        <v>8</v>
      </c>
      <c r="B17" s="22" t="s">
        <v>49</v>
      </c>
      <c r="C17" s="31" t="s">
        <v>17</v>
      </c>
      <c r="D17" s="32" t="s">
        <v>50</v>
      </c>
      <c r="E17" s="34" t="s">
        <v>51</v>
      </c>
      <c r="F17" s="40">
        <v>9</v>
      </c>
      <c r="G17" s="40">
        <v>9</v>
      </c>
      <c r="H17" s="40"/>
      <c r="I17" s="13">
        <f t="shared" si="0"/>
        <v>9</v>
      </c>
      <c r="J17" s="13">
        <v>5</v>
      </c>
      <c r="K17" s="18">
        <f t="shared" si="1"/>
        <v>6.2</v>
      </c>
      <c r="L17" s="16" t="str">
        <f t="shared" si="2"/>
        <v>C</v>
      </c>
      <c r="M17" s="17">
        <f t="shared" si="3"/>
        <v>2</v>
      </c>
      <c r="N17" s="7" t="str">
        <f t="shared" si="4"/>
        <v>TB</v>
      </c>
      <c r="O17" s="2" t="str">
        <f t="shared" si="5"/>
        <v>ĐẠT</v>
      </c>
    </row>
    <row r="18" spans="1:15" s="3" customFormat="1" ht="19.5" customHeight="1">
      <c r="A18" s="8">
        <v>9</v>
      </c>
      <c r="B18" s="22" t="s">
        <v>52</v>
      </c>
      <c r="C18" s="31" t="s">
        <v>53</v>
      </c>
      <c r="D18" s="32" t="s">
        <v>50</v>
      </c>
      <c r="E18" s="34" t="s">
        <v>54</v>
      </c>
      <c r="F18" s="40">
        <v>8</v>
      </c>
      <c r="G18" s="40">
        <v>7</v>
      </c>
      <c r="H18" s="40"/>
      <c r="I18" s="13">
        <f t="shared" si="0"/>
        <v>7</v>
      </c>
      <c r="J18" s="13">
        <v>8</v>
      </c>
      <c r="K18" s="18">
        <f t="shared" si="1"/>
        <v>7.8</v>
      </c>
      <c r="L18" s="16" t="str">
        <f t="shared" si="2"/>
        <v>B</v>
      </c>
      <c r="M18" s="17">
        <f t="shared" si="3"/>
        <v>3</v>
      </c>
      <c r="N18" s="7" t="str">
        <f t="shared" si="4"/>
        <v>KHÁ</v>
      </c>
      <c r="O18" s="2" t="str">
        <f t="shared" si="5"/>
        <v>ĐẠT</v>
      </c>
    </row>
    <row r="19" spans="1:15" s="3" customFormat="1" ht="19.5" customHeight="1">
      <c r="A19" s="8">
        <v>10</v>
      </c>
      <c r="B19" s="21" t="s">
        <v>55</v>
      </c>
      <c r="C19" s="29" t="s">
        <v>56</v>
      </c>
      <c r="D19" s="30" t="s">
        <v>57</v>
      </c>
      <c r="E19" s="33" t="s">
        <v>58</v>
      </c>
      <c r="F19" s="40">
        <v>7</v>
      </c>
      <c r="G19" s="40">
        <v>7</v>
      </c>
      <c r="H19" s="40"/>
      <c r="I19" s="13">
        <f t="shared" si="0"/>
        <v>7</v>
      </c>
      <c r="J19" s="13">
        <v>5</v>
      </c>
      <c r="K19" s="18">
        <f t="shared" si="1"/>
        <v>5.6</v>
      </c>
      <c r="L19" s="16" t="str">
        <f t="shared" si="2"/>
        <v>C</v>
      </c>
      <c r="M19" s="17">
        <f t="shared" si="3"/>
        <v>2</v>
      </c>
      <c r="N19" s="7" t="str">
        <f t="shared" si="4"/>
        <v>TB</v>
      </c>
      <c r="O19" s="2" t="str">
        <f t="shared" si="5"/>
        <v>ĐẠT</v>
      </c>
    </row>
    <row r="20" spans="1:15" s="3" customFormat="1" ht="19.5" customHeight="1">
      <c r="A20" s="8">
        <v>11</v>
      </c>
      <c r="B20" s="22" t="s">
        <v>59</v>
      </c>
      <c r="C20" s="31" t="s">
        <v>23</v>
      </c>
      <c r="D20" s="32" t="s">
        <v>60</v>
      </c>
      <c r="E20" s="34" t="s">
        <v>61</v>
      </c>
      <c r="F20" s="40">
        <v>9</v>
      </c>
      <c r="G20" s="40">
        <v>7</v>
      </c>
      <c r="H20" s="40"/>
      <c r="I20" s="13">
        <f t="shared" si="0"/>
        <v>7</v>
      </c>
      <c r="J20" s="13">
        <v>6</v>
      </c>
      <c r="K20" s="18">
        <f t="shared" si="1"/>
        <v>6.5</v>
      </c>
      <c r="L20" s="16" t="str">
        <f t="shared" si="2"/>
        <v>C</v>
      </c>
      <c r="M20" s="17">
        <f t="shared" si="3"/>
        <v>2</v>
      </c>
      <c r="N20" s="7" t="str">
        <f t="shared" si="4"/>
        <v>TB</v>
      </c>
      <c r="O20" s="2" t="str">
        <f t="shared" si="5"/>
        <v>ĐẠT</v>
      </c>
    </row>
    <row r="21" spans="1:15" s="28" customFormat="1" ht="19.5" customHeight="1">
      <c r="A21" s="23">
        <v>12</v>
      </c>
      <c r="B21" s="21" t="s">
        <v>62</v>
      </c>
      <c r="C21" s="29" t="s">
        <v>63</v>
      </c>
      <c r="D21" s="30" t="s">
        <v>64</v>
      </c>
      <c r="E21" s="33" t="s">
        <v>65</v>
      </c>
      <c r="F21" s="40">
        <v>8</v>
      </c>
      <c r="G21" s="40">
        <v>8</v>
      </c>
      <c r="H21" s="40"/>
      <c r="I21" s="13">
        <f t="shared" si="0"/>
        <v>8</v>
      </c>
      <c r="J21" s="13">
        <v>4</v>
      </c>
      <c r="K21" s="18">
        <f t="shared" si="1"/>
        <v>5.2</v>
      </c>
      <c r="L21" s="24" t="str">
        <f t="shared" si="2"/>
        <v>D</v>
      </c>
      <c r="M21" s="25">
        <f t="shared" si="3"/>
        <v>1</v>
      </c>
      <c r="N21" s="26" t="str">
        <f t="shared" si="4"/>
        <v>TB YẾU</v>
      </c>
      <c r="O21" s="27" t="str">
        <f t="shared" si="5"/>
        <v>ĐẠT</v>
      </c>
    </row>
    <row r="22" spans="1:21" s="3" customFormat="1" ht="19.5" customHeight="1">
      <c r="A22" s="23">
        <v>13</v>
      </c>
      <c r="B22" s="22" t="s">
        <v>66</v>
      </c>
      <c r="C22" s="31" t="s">
        <v>39</v>
      </c>
      <c r="D22" s="32" t="s">
        <v>15</v>
      </c>
      <c r="E22" s="34" t="s">
        <v>67</v>
      </c>
      <c r="F22" s="40">
        <v>9</v>
      </c>
      <c r="G22" s="40">
        <v>7</v>
      </c>
      <c r="H22" s="40"/>
      <c r="I22" s="13">
        <f t="shared" si="0"/>
        <v>7</v>
      </c>
      <c r="J22" s="13">
        <v>4</v>
      </c>
      <c r="K22" s="18">
        <f t="shared" si="1"/>
        <v>5.1</v>
      </c>
      <c r="L22" s="16" t="str">
        <f t="shared" si="2"/>
        <v>D</v>
      </c>
      <c r="M22" s="17">
        <f t="shared" si="3"/>
        <v>1</v>
      </c>
      <c r="N22" s="7" t="str">
        <f t="shared" si="4"/>
        <v>TB YẾU</v>
      </c>
      <c r="O22" s="2" t="str">
        <f t="shared" si="5"/>
        <v>ĐẠT</v>
      </c>
      <c r="U22" s="3" t="s">
        <v>139</v>
      </c>
    </row>
    <row r="23" spans="1:15" s="3" customFormat="1" ht="19.5" customHeight="1">
      <c r="A23" s="23">
        <v>14</v>
      </c>
      <c r="B23" s="21" t="s">
        <v>68</v>
      </c>
      <c r="C23" s="29" t="s">
        <v>69</v>
      </c>
      <c r="D23" s="30" t="s">
        <v>70</v>
      </c>
      <c r="E23" s="33" t="s">
        <v>71</v>
      </c>
      <c r="F23" s="40">
        <v>8</v>
      </c>
      <c r="G23" s="40">
        <v>6</v>
      </c>
      <c r="H23" s="40"/>
      <c r="I23" s="13">
        <f t="shared" si="0"/>
        <v>6</v>
      </c>
      <c r="J23" s="13">
        <v>4</v>
      </c>
      <c r="K23" s="18">
        <f t="shared" si="1"/>
        <v>4.8</v>
      </c>
      <c r="L23" s="16" t="str">
        <f t="shared" si="2"/>
        <v>D</v>
      </c>
      <c r="M23" s="17">
        <f t="shared" si="3"/>
        <v>1</v>
      </c>
      <c r="N23" s="7" t="str">
        <f t="shared" si="4"/>
        <v>TB YẾU</v>
      </c>
      <c r="O23" s="2" t="str">
        <f t="shared" si="5"/>
        <v>ĐẠT</v>
      </c>
    </row>
    <row r="24" spans="1:15" s="3" customFormat="1" ht="19.5" customHeight="1">
      <c r="A24" s="23">
        <v>15</v>
      </c>
      <c r="B24" s="21" t="s">
        <v>72</v>
      </c>
      <c r="C24" s="29" t="s">
        <v>22</v>
      </c>
      <c r="D24" s="30" t="s">
        <v>73</v>
      </c>
      <c r="E24" s="33" t="s">
        <v>74</v>
      </c>
      <c r="F24" s="40">
        <v>8</v>
      </c>
      <c r="G24" s="40">
        <v>6</v>
      </c>
      <c r="H24" s="40"/>
      <c r="I24" s="13">
        <f t="shared" si="0"/>
        <v>6</v>
      </c>
      <c r="J24" s="13">
        <v>4</v>
      </c>
      <c r="K24" s="18">
        <f t="shared" si="1"/>
        <v>4.8</v>
      </c>
      <c r="L24" s="16" t="str">
        <f t="shared" si="2"/>
        <v>D</v>
      </c>
      <c r="M24" s="17">
        <f t="shared" si="3"/>
        <v>1</v>
      </c>
      <c r="N24" s="7" t="str">
        <f t="shared" si="4"/>
        <v>TB YẾU</v>
      </c>
      <c r="O24" s="2" t="str">
        <f t="shared" si="5"/>
        <v>ĐẠT</v>
      </c>
    </row>
    <row r="25" spans="1:15" s="3" customFormat="1" ht="19.5" customHeight="1">
      <c r="A25" s="23">
        <v>16</v>
      </c>
      <c r="B25" s="22" t="s">
        <v>75</v>
      </c>
      <c r="C25" s="31" t="s">
        <v>18</v>
      </c>
      <c r="D25" s="32" t="s">
        <v>73</v>
      </c>
      <c r="E25" s="34" t="s">
        <v>76</v>
      </c>
      <c r="F25" s="40">
        <v>7</v>
      </c>
      <c r="G25" s="40">
        <v>8</v>
      </c>
      <c r="H25" s="40"/>
      <c r="I25" s="13">
        <f t="shared" si="0"/>
        <v>8</v>
      </c>
      <c r="J25" s="13">
        <v>4</v>
      </c>
      <c r="K25" s="18">
        <f t="shared" si="1"/>
        <v>5.1</v>
      </c>
      <c r="L25" s="16" t="str">
        <f>IF(K25&gt;=8.5,"A",IF(K25&gt;=7,"B",IF(K25&gt;=5.5,"C",IF(K25&gt;=4,"D",IF(AND(K25&lt;4,K25&gt;=0),"F",IF(AND(F25="",I25="",J25=""),"I",IF(OR(F25&lt;&gt;"",I25&lt;&gt;"",J25&lt;&gt;""),"X","R")))))))</f>
        <v>D</v>
      </c>
      <c r="M25" s="17">
        <f>IF(L25="A",4,IF(L25="B",3,IF(L25="C",2,IF(L25="D",1,0))))</f>
        <v>1</v>
      </c>
      <c r="N25" s="7" t="str">
        <f>IF(L25="A","GIỎI",IF(L25="B","KHÁ",IF(L25="C","TB",IF(L25="D","TB YẾU","KÉM"))))</f>
        <v>TB YẾU</v>
      </c>
      <c r="O25" s="2" t="str">
        <f>IF(OR(K25&lt;4,J25&lt;=2),"KHÔNG ĐẠT","ĐẠT")</f>
        <v>ĐẠT</v>
      </c>
    </row>
    <row r="26" spans="1:15" s="3" customFormat="1" ht="19.5" customHeight="1">
      <c r="A26" s="23">
        <v>17</v>
      </c>
      <c r="B26" s="21" t="s">
        <v>77</v>
      </c>
      <c r="C26" s="29" t="s">
        <v>18</v>
      </c>
      <c r="D26" s="30" t="s">
        <v>73</v>
      </c>
      <c r="E26" s="33" t="s">
        <v>78</v>
      </c>
      <c r="F26" s="40">
        <v>9</v>
      </c>
      <c r="G26" s="40">
        <v>6</v>
      </c>
      <c r="H26" s="40"/>
      <c r="I26" s="13">
        <f t="shared" si="0"/>
        <v>6</v>
      </c>
      <c r="J26" s="13">
        <v>4</v>
      </c>
      <c r="K26" s="18">
        <f t="shared" si="1"/>
        <v>4.9</v>
      </c>
      <c r="L26" s="16" t="str">
        <f>IF(K26&gt;=8.5,"A",IF(K26&gt;=7,"B",IF(K26&gt;=5.5,"C",IF(K26&gt;=4,"D",IF(AND(K26&lt;4,K26&gt;=0),"F",IF(AND(F26="",I26="",J26=""),"I",IF(OR(F26&lt;&gt;"",I26&lt;&gt;"",J26&lt;&gt;""),"X","R")))))))</f>
        <v>D</v>
      </c>
      <c r="M26" s="17">
        <f>IF(L26="A",4,IF(L26="B",3,IF(L26="C",2,IF(L26="D",1,0))))</f>
        <v>1</v>
      </c>
      <c r="N26" s="7" t="str">
        <f>IF(L26="A","GIỎI",IF(L26="B","KHÁ",IF(L26="C","TB",IF(L26="D","TB YẾU","KÉM"))))</f>
        <v>TB YẾU</v>
      </c>
      <c r="O26" s="2" t="str">
        <f>IF(OR(K26&lt;4,J26&lt;=2),"KHÔNG ĐẠT","ĐẠT")</f>
        <v>ĐẠT</v>
      </c>
    </row>
    <row r="27" spans="1:15" s="3" customFormat="1" ht="19.5" customHeight="1">
      <c r="A27" s="23">
        <v>18</v>
      </c>
      <c r="B27" s="21" t="s">
        <v>79</v>
      </c>
      <c r="C27" s="29" t="s">
        <v>17</v>
      </c>
      <c r="D27" s="30" t="s">
        <v>80</v>
      </c>
      <c r="E27" s="33" t="s">
        <v>81</v>
      </c>
      <c r="F27" s="40">
        <v>9</v>
      </c>
      <c r="G27" s="40">
        <v>8</v>
      </c>
      <c r="H27" s="40"/>
      <c r="I27" s="13">
        <f t="shared" si="0"/>
        <v>8</v>
      </c>
      <c r="J27" s="13">
        <v>4</v>
      </c>
      <c r="K27" s="18">
        <f t="shared" si="1"/>
        <v>5.3</v>
      </c>
      <c r="L27" s="16" t="str">
        <f>IF(K27&gt;=8.5,"A",IF(K27&gt;=7,"B",IF(K27&gt;=5.5,"C",IF(K27&gt;=4,"D",IF(AND(K27&lt;4,K27&gt;=0),"F",IF(AND(F27="",I27="",J27=""),"I",IF(OR(F27&lt;&gt;"",I27&lt;&gt;"",J27&lt;&gt;""),"X","R")))))))</f>
        <v>D</v>
      </c>
      <c r="M27" s="17">
        <f>IF(L27="A",4,IF(L27="B",3,IF(L27="C",2,IF(L27="D",1,0))))</f>
        <v>1</v>
      </c>
      <c r="N27" s="7" t="str">
        <f>IF(L27="A","GIỎI",IF(L27="B","KHÁ",IF(L27="C","TB",IF(L27="D","TB YẾU","KÉM"))))</f>
        <v>TB YẾU</v>
      </c>
      <c r="O27" s="2" t="str">
        <f>IF(OR(K27&lt;4,J27&lt;=2),"KHÔNG ĐẠT","ĐẠT")</f>
        <v>ĐẠT</v>
      </c>
    </row>
    <row r="28" spans="1:15" s="3" customFormat="1" ht="19.5" customHeight="1">
      <c r="A28" s="23">
        <v>19</v>
      </c>
      <c r="B28" s="21" t="s">
        <v>82</v>
      </c>
      <c r="C28" s="29" t="s">
        <v>83</v>
      </c>
      <c r="D28" s="30" t="s">
        <v>84</v>
      </c>
      <c r="E28" s="33" t="s">
        <v>85</v>
      </c>
      <c r="F28" s="40">
        <v>9</v>
      </c>
      <c r="G28" s="40">
        <v>9</v>
      </c>
      <c r="H28" s="40"/>
      <c r="I28" s="13">
        <f t="shared" si="0"/>
        <v>9</v>
      </c>
      <c r="J28" s="13">
        <v>4</v>
      </c>
      <c r="K28" s="18">
        <f t="shared" si="1"/>
        <v>5.5</v>
      </c>
      <c r="L28" s="16" t="str">
        <f>IF(K28&gt;=8.5,"A",IF(K28&gt;=7,"B",IF(K28&gt;=5.5,"C",IF(K28&gt;=4,"D",IF(AND(K28&lt;4,K28&gt;=0),"F",IF(AND(F28="",I28="",J28=""),"I",IF(OR(F28&lt;&gt;"",I28&lt;&gt;"",J28&lt;&gt;""),"X","R")))))))</f>
        <v>C</v>
      </c>
      <c r="M28" s="17">
        <f>IF(L28="A",4,IF(L28="B",3,IF(L28="C",2,IF(L28="D",1,0))))</f>
        <v>2</v>
      </c>
      <c r="N28" s="7" t="str">
        <f>IF(L28="A","GIỎI",IF(L28="B","KHÁ",IF(L28="C","TB",IF(L28="D","TB YẾU","KÉM"))))</f>
        <v>TB</v>
      </c>
      <c r="O28" s="2" t="str">
        <f>IF(OR(K28&lt;4,J28&lt;=2),"KHÔNG ĐẠT","ĐẠT")</f>
        <v>ĐẠT</v>
      </c>
    </row>
    <row r="29" spans="2:10" ht="15.75">
      <c r="B29" s="90" t="s">
        <v>95</v>
      </c>
      <c r="C29" s="90"/>
      <c r="D29" s="90"/>
      <c r="E29" s="90"/>
      <c r="F29" s="14"/>
      <c r="G29" s="15"/>
      <c r="H29" s="15"/>
      <c r="I29" s="15"/>
      <c r="J29" s="15"/>
    </row>
    <row r="30" spans="2:15" ht="15.75">
      <c r="B30" s="75" t="s">
        <v>88</v>
      </c>
      <c r="C30" s="75"/>
      <c r="D30" s="75"/>
      <c r="E30" s="75" t="s">
        <v>19</v>
      </c>
      <c r="F30" s="75"/>
      <c r="G30" s="75"/>
      <c r="H30" s="75"/>
      <c r="I30" s="76" t="s">
        <v>20</v>
      </c>
      <c r="J30" s="76"/>
      <c r="K30" s="76"/>
      <c r="L30" s="19"/>
      <c r="M30" s="76" t="s">
        <v>89</v>
      </c>
      <c r="N30" s="76"/>
      <c r="O30" s="76"/>
    </row>
    <row r="31" spans="2:13" ht="15.75">
      <c r="B31" s="9"/>
      <c r="C31" s="9"/>
      <c r="D31" s="9"/>
      <c r="E31" s="9"/>
      <c r="F31" s="11"/>
      <c r="G31" s="9"/>
      <c r="H31" s="9"/>
      <c r="I31" s="9"/>
      <c r="J31" s="9"/>
      <c r="K31" s="9"/>
      <c r="L31" s="10"/>
      <c r="M31" s="10"/>
    </row>
    <row r="32" spans="2:13" ht="15.75">
      <c r="B32" s="9"/>
      <c r="C32" s="9"/>
      <c r="D32" s="9"/>
      <c r="E32" s="9"/>
      <c r="F32" s="11"/>
      <c r="G32" s="9"/>
      <c r="H32" s="9"/>
      <c r="I32" s="9"/>
      <c r="J32" s="9"/>
      <c r="K32" s="9"/>
      <c r="L32" s="10"/>
      <c r="M32" s="10"/>
    </row>
    <row r="33" spans="2:13" ht="15.75">
      <c r="B33" s="9"/>
      <c r="C33" s="9"/>
      <c r="D33" s="9"/>
      <c r="E33" s="9"/>
      <c r="F33" s="11"/>
      <c r="G33" s="9"/>
      <c r="H33" s="9"/>
      <c r="I33" s="9"/>
      <c r="J33" s="9"/>
      <c r="K33" s="9"/>
      <c r="L33" s="10"/>
      <c r="M33" s="10"/>
    </row>
    <row r="34" spans="2:15" ht="15.75">
      <c r="B34" s="75" t="s">
        <v>108</v>
      </c>
      <c r="C34" s="75"/>
      <c r="D34" s="75"/>
      <c r="E34" s="75" t="s">
        <v>93</v>
      </c>
      <c r="F34" s="75"/>
      <c r="G34" s="75"/>
      <c r="H34" s="75"/>
      <c r="I34" s="75" t="s">
        <v>92</v>
      </c>
      <c r="J34" s="75"/>
      <c r="K34" s="75"/>
      <c r="L34" s="19"/>
      <c r="M34" s="76" t="s">
        <v>94</v>
      </c>
      <c r="N34" s="76"/>
      <c r="O34" s="76"/>
    </row>
    <row r="35" spans="2:16" ht="15.75">
      <c r="B35" s="75"/>
      <c r="C35" s="75"/>
      <c r="D35" s="75"/>
      <c r="E35" s="9"/>
      <c r="F35" s="11"/>
      <c r="G35" s="20"/>
      <c r="H35" s="20"/>
      <c r="I35" s="20"/>
      <c r="J35" s="20"/>
      <c r="K35" s="9"/>
      <c r="L35" s="76"/>
      <c r="M35" s="76"/>
      <c r="N35" s="76"/>
      <c r="O35" s="19"/>
      <c r="P35" s="19"/>
    </row>
    <row r="36" spans="2:13" ht="15.75">
      <c r="B36" s="9"/>
      <c r="C36" s="9"/>
      <c r="D36" s="9"/>
      <c r="E36" s="9"/>
      <c r="F36" s="11"/>
      <c r="G36" s="9"/>
      <c r="H36" s="9"/>
      <c r="I36" s="9"/>
      <c r="J36" s="9"/>
      <c r="K36" s="9"/>
      <c r="L36" s="10"/>
      <c r="M36" s="10"/>
    </row>
  </sheetData>
  <sheetProtection/>
  <mergeCells count="28">
    <mergeCell ref="B34:D34"/>
    <mergeCell ref="E34:H34"/>
    <mergeCell ref="I34:K34"/>
    <mergeCell ref="M34:O34"/>
    <mergeCell ref="B35:D35"/>
    <mergeCell ref="L35:N35"/>
    <mergeCell ref="N8:O9"/>
    <mergeCell ref="B29:E29"/>
    <mergeCell ref="B30:D30"/>
    <mergeCell ref="E30:H30"/>
    <mergeCell ref="I30:K30"/>
    <mergeCell ref="M30:O3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2" right="0.22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W22" sqref="W22"/>
    </sheetView>
  </sheetViews>
  <sheetFormatPr defaultColWidth="9.140625" defaultRowHeight="12.75"/>
  <cols>
    <col min="1" max="1" width="4.57421875" style="1" bestFit="1" customWidth="1"/>
    <col min="2" max="2" width="11.140625" style="1" customWidth="1"/>
    <col min="3" max="3" width="15.8515625" style="1" customWidth="1"/>
    <col min="4" max="4" width="7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57421875" style="6" customWidth="1"/>
    <col min="14" max="14" width="9.00390625" style="1" customWidth="1"/>
    <col min="15" max="15" width="12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128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120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121</v>
      </c>
      <c r="H8" s="87"/>
      <c r="I8" s="88"/>
      <c r="J8" s="84" t="s">
        <v>122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97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26</v>
      </c>
      <c r="C10" s="29" t="s">
        <v>27</v>
      </c>
      <c r="D10" s="30" t="s">
        <v>28</v>
      </c>
      <c r="E10" s="33" t="s">
        <v>29</v>
      </c>
      <c r="F10" s="40">
        <v>8</v>
      </c>
      <c r="G10" s="40">
        <v>7.5</v>
      </c>
      <c r="H10" s="40">
        <v>8.5</v>
      </c>
      <c r="I10" s="13">
        <f>(H10*3+G10)/4</f>
        <v>8.25</v>
      </c>
      <c r="J10" s="13">
        <v>9</v>
      </c>
      <c r="K10" s="18">
        <f>ROUND((J10*5+I10*4+F10)/10,1)</f>
        <v>8.6</v>
      </c>
      <c r="L10" s="16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A</v>
      </c>
      <c r="M10" s="17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 aca="true" t="shared" si="1" ref="O10:O28">IF(OR(K10&lt;4,J10&lt;=2),"KHÔNG ĐẠT","ĐẠT")</f>
        <v>ĐẠT</v>
      </c>
    </row>
    <row r="11" spans="1:15" s="3" customFormat="1" ht="19.5" customHeight="1">
      <c r="A11" s="8">
        <v>2</v>
      </c>
      <c r="B11" s="22" t="s">
        <v>30</v>
      </c>
      <c r="C11" s="31" t="s">
        <v>31</v>
      </c>
      <c r="D11" s="32" t="s">
        <v>32</v>
      </c>
      <c r="E11" s="34" t="s">
        <v>33</v>
      </c>
      <c r="F11" s="40">
        <v>9</v>
      </c>
      <c r="G11" s="40">
        <v>8</v>
      </c>
      <c r="H11" s="40">
        <v>9</v>
      </c>
      <c r="I11" s="13">
        <f aca="true" t="shared" si="2" ref="I11:I28">(H11*3+G11)/4</f>
        <v>8.75</v>
      </c>
      <c r="J11" s="13">
        <v>7</v>
      </c>
      <c r="K11" s="18">
        <f aca="true" t="shared" si="3" ref="K11:K28">ROUND((J11*5+I11*4+F11)/10,1)</f>
        <v>7.9</v>
      </c>
      <c r="L11" s="16" t="str">
        <f t="shared" si="0"/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 t="shared" si="1"/>
        <v>ĐẠT</v>
      </c>
    </row>
    <row r="12" spans="1:15" s="3" customFormat="1" ht="19.5" customHeight="1">
      <c r="A12" s="8">
        <v>3</v>
      </c>
      <c r="B12" s="21" t="s">
        <v>34</v>
      </c>
      <c r="C12" s="29" t="s">
        <v>35</v>
      </c>
      <c r="D12" s="30" t="s">
        <v>36</v>
      </c>
      <c r="E12" s="33" t="s">
        <v>37</v>
      </c>
      <c r="F12" s="40">
        <v>8</v>
      </c>
      <c r="G12" s="40">
        <v>6</v>
      </c>
      <c r="H12" s="40">
        <v>8</v>
      </c>
      <c r="I12" s="13">
        <f t="shared" si="2"/>
        <v>7.5</v>
      </c>
      <c r="J12" s="13">
        <v>4</v>
      </c>
      <c r="K12" s="18">
        <f t="shared" si="3"/>
        <v>5.8</v>
      </c>
      <c r="L12" s="16" t="str">
        <f t="shared" si="0"/>
        <v>C</v>
      </c>
      <c r="M12" s="17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 t="shared" si="1"/>
        <v>ĐẠT</v>
      </c>
    </row>
    <row r="13" spans="1:15" s="3" customFormat="1" ht="19.5" customHeight="1">
      <c r="A13" s="8">
        <v>4</v>
      </c>
      <c r="B13" s="21" t="s">
        <v>38</v>
      </c>
      <c r="C13" s="29" t="s">
        <v>39</v>
      </c>
      <c r="D13" s="30" t="s">
        <v>16</v>
      </c>
      <c r="E13" s="33" t="s">
        <v>40</v>
      </c>
      <c r="F13" s="40">
        <v>9</v>
      </c>
      <c r="G13" s="40">
        <v>6</v>
      </c>
      <c r="H13" s="40">
        <v>8.5</v>
      </c>
      <c r="I13" s="13">
        <f t="shared" si="2"/>
        <v>7.875</v>
      </c>
      <c r="J13" s="13">
        <v>3</v>
      </c>
      <c r="K13" s="18">
        <f t="shared" si="3"/>
        <v>5.6</v>
      </c>
      <c r="L13" s="16" t="str">
        <f t="shared" si="0"/>
        <v>C</v>
      </c>
      <c r="M13" s="17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 t="shared" si="1"/>
        <v>ĐẠT</v>
      </c>
    </row>
    <row r="14" spans="1:15" s="3" customFormat="1" ht="19.5" customHeight="1">
      <c r="A14" s="8">
        <v>5</v>
      </c>
      <c r="B14" s="22" t="s">
        <v>41</v>
      </c>
      <c r="C14" s="31" t="s">
        <v>42</v>
      </c>
      <c r="D14" s="32" t="s">
        <v>14</v>
      </c>
      <c r="E14" s="34" t="s">
        <v>43</v>
      </c>
      <c r="F14" s="40">
        <v>9</v>
      </c>
      <c r="G14" s="40">
        <v>8</v>
      </c>
      <c r="H14" s="40">
        <v>7</v>
      </c>
      <c r="I14" s="13">
        <f t="shared" si="2"/>
        <v>7.25</v>
      </c>
      <c r="J14" s="13">
        <v>4</v>
      </c>
      <c r="K14" s="18">
        <f t="shared" si="3"/>
        <v>5.8</v>
      </c>
      <c r="L14" s="16" t="str">
        <f t="shared" si="0"/>
        <v>C</v>
      </c>
      <c r="M14" s="17">
        <f>IF(L14="A",4,IF(L14="B",3,IF(L14="C",2,IF(L14="D",1,0))))</f>
        <v>2</v>
      </c>
      <c r="N14" s="7" t="str">
        <f>IF(L14="A","GIỎI",IF(L14="B","KHÁ",IF(L14="C","TB",IF(L14="D","TB YẾU","KÉM"))))</f>
        <v>TB</v>
      </c>
      <c r="O14" s="2" t="str">
        <f t="shared" si="1"/>
        <v>ĐẠT</v>
      </c>
    </row>
    <row r="15" spans="1:15" s="28" customFormat="1" ht="19.5" customHeight="1">
      <c r="A15" s="23">
        <v>6</v>
      </c>
      <c r="B15" s="35" t="s">
        <v>44</v>
      </c>
      <c r="C15" s="36" t="s">
        <v>45</v>
      </c>
      <c r="D15" s="37" t="s">
        <v>46</v>
      </c>
      <c r="E15" s="38" t="s">
        <v>24</v>
      </c>
      <c r="F15" s="40">
        <v>8</v>
      </c>
      <c r="G15" s="40">
        <v>8</v>
      </c>
      <c r="H15" s="40">
        <v>6</v>
      </c>
      <c r="I15" s="13">
        <f t="shared" si="2"/>
        <v>6.5</v>
      </c>
      <c r="J15" s="44">
        <v>3</v>
      </c>
      <c r="K15" s="18">
        <f t="shared" si="3"/>
        <v>4.9</v>
      </c>
      <c r="L15" s="24" t="str">
        <f t="shared" si="0"/>
        <v>D</v>
      </c>
      <c r="M15" s="25">
        <f aca="true" t="shared" si="4" ref="M15:M24">IF(L15="A",4,IF(L15="B",3,IF(L15="C",2,IF(L15="D",1,0))))</f>
        <v>1</v>
      </c>
      <c r="N15" s="26" t="str">
        <f aca="true" t="shared" si="5" ref="N15:N24">IF(L15="A","GIỎI",IF(L15="B","KHÁ",IF(L15="C","TB",IF(L15="D","TB YẾU","KÉM"))))</f>
        <v>TB YẾU</v>
      </c>
      <c r="O15" s="27" t="str">
        <f t="shared" si="1"/>
        <v>ĐẠT</v>
      </c>
    </row>
    <row r="16" spans="1:15" s="3" customFormat="1" ht="19.5" customHeight="1">
      <c r="A16" s="8">
        <v>7</v>
      </c>
      <c r="B16" s="22" t="s">
        <v>47</v>
      </c>
      <c r="C16" s="31" t="s">
        <v>48</v>
      </c>
      <c r="D16" s="32" t="s">
        <v>46</v>
      </c>
      <c r="E16" s="34" t="s">
        <v>21</v>
      </c>
      <c r="F16" s="40">
        <v>9</v>
      </c>
      <c r="G16" s="40">
        <v>6</v>
      </c>
      <c r="H16" s="40">
        <v>8</v>
      </c>
      <c r="I16" s="13">
        <f t="shared" si="2"/>
        <v>7.5</v>
      </c>
      <c r="J16" s="13">
        <v>8</v>
      </c>
      <c r="K16" s="18">
        <f t="shared" si="3"/>
        <v>7.9</v>
      </c>
      <c r="L16" s="16" t="str">
        <f t="shared" si="0"/>
        <v>B</v>
      </c>
      <c r="M16" s="17">
        <f t="shared" si="4"/>
        <v>3</v>
      </c>
      <c r="N16" s="7" t="str">
        <f t="shared" si="5"/>
        <v>KHÁ</v>
      </c>
      <c r="O16" s="2" t="str">
        <f t="shared" si="1"/>
        <v>ĐẠT</v>
      </c>
    </row>
    <row r="17" spans="1:15" s="3" customFormat="1" ht="19.5" customHeight="1">
      <c r="A17" s="8">
        <v>8</v>
      </c>
      <c r="B17" s="22" t="s">
        <v>49</v>
      </c>
      <c r="C17" s="31" t="s">
        <v>17</v>
      </c>
      <c r="D17" s="32" t="s">
        <v>50</v>
      </c>
      <c r="E17" s="34" t="s">
        <v>51</v>
      </c>
      <c r="F17" s="40">
        <v>10</v>
      </c>
      <c r="G17" s="40">
        <v>8</v>
      </c>
      <c r="H17" s="40">
        <v>8.5</v>
      </c>
      <c r="I17" s="13">
        <f t="shared" si="2"/>
        <v>8.375</v>
      </c>
      <c r="J17" s="13">
        <v>9</v>
      </c>
      <c r="K17" s="18">
        <f t="shared" si="3"/>
        <v>8.9</v>
      </c>
      <c r="L17" s="16" t="str">
        <f t="shared" si="0"/>
        <v>A</v>
      </c>
      <c r="M17" s="17">
        <f t="shared" si="4"/>
        <v>4</v>
      </c>
      <c r="N17" s="7" t="str">
        <f t="shared" si="5"/>
        <v>GIỎI</v>
      </c>
      <c r="O17" s="2" t="str">
        <f t="shared" si="1"/>
        <v>ĐẠT</v>
      </c>
    </row>
    <row r="18" spans="1:15" s="3" customFormat="1" ht="19.5" customHeight="1">
      <c r="A18" s="8">
        <v>9</v>
      </c>
      <c r="B18" s="22" t="s">
        <v>52</v>
      </c>
      <c r="C18" s="31" t="s">
        <v>53</v>
      </c>
      <c r="D18" s="32" t="s">
        <v>50</v>
      </c>
      <c r="E18" s="34" t="s">
        <v>54</v>
      </c>
      <c r="F18" s="40">
        <v>9</v>
      </c>
      <c r="G18" s="40">
        <v>8</v>
      </c>
      <c r="H18" s="40">
        <v>7</v>
      </c>
      <c r="I18" s="13">
        <f t="shared" si="2"/>
        <v>7.25</v>
      </c>
      <c r="J18" s="13">
        <v>4</v>
      </c>
      <c r="K18" s="18">
        <f t="shared" si="3"/>
        <v>5.8</v>
      </c>
      <c r="L18" s="16" t="str">
        <f t="shared" si="0"/>
        <v>C</v>
      </c>
      <c r="M18" s="17">
        <f t="shared" si="4"/>
        <v>2</v>
      </c>
      <c r="N18" s="7" t="str">
        <f t="shared" si="5"/>
        <v>TB</v>
      </c>
      <c r="O18" s="2" t="str">
        <f t="shared" si="1"/>
        <v>ĐẠT</v>
      </c>
    </row>
    <row r="19" spans="1:15" s="3" customFormat="1" ht="19.5" customHeight="1">
      <c r="A19" s="8">
        <v>10</v>
      </c>
      <c r="B19" s="21" t="s">
        <v>55</v>
      </c>
      <c r="C19" s="29" t="s">
        <v>56</v>
      </c>
      <c r="D19" s="30" t="s">
        <v>57</v>
      </c>
      <c r="E19" s="33" t="s">
        <v>58</v>
      </c>
      <c r="F19" s="40">
        <v>8</v>
      </c>
      <c r="G19" s="40">
        <v>7</v>
      </c>
      <c r="H19" s="40">
        <v>9</v>
      </c>
      <c r="I19" s="13">
        <f t="shared" si="2"/>
        <v>8.5</v>
      </c>
      <c r="J19" s="13">
        <v>4</v>
      </c>
      <c r="K19" s="18">
        <f t="shared" si="3"/>
        <v>6.2</v>
      </c>
      <c r="L19" s="16" t="str">
        <f t="shared" si="0"/>
        <v>C</v>
      </c>
      <c r="M19" s="17">
        <f t="shared" si="4"/>
        <v>2</v>
      </c>
      <c r="N19" s="7" t="str">
        <f t="shared" si="5"/>
        <v>TB</v>
      </c>
      <c r="O19" s="2" t="str">
        <f t="shared" si="1"/>
        <v>ĐẠT</v>
      </c>
    </row>
    <row r="20" spans="1:15" s="3" customFormat="1" ht="19.5" customHeight="1">
      <c r="A20" s="8">
        <v>11</v>
      </c>
      <c r="B20" s="22" t="s">
        <v>59</v>
      </c>
      <c r="C20" s="31" t="s">
        <v>23</v>
      </c>
      <c r="D20" s="32" t="s">
        <v>60</v>
      </c>
      <c r="E20" s="34" t="s">
        <v>61</v>
      </c>
      <c r="F20" s="40">
        <v>9</v>
      </c>
      <c r="G20" s="40">
        <v>7</v>
      </c>
      <c r="H20" s="40">
        <v>8</v>
      </c>
      <c r="I20" s="13">
        <f t="shared" si="2"/>
        <v>7.75</v>
      </c>
      <c r="J20" s="13">
        <v>3.5</v>
      </c>
      <c r="K20" s="18">
        <f t="shared" si="3"/>
        <v>5.8</v>
      </c>
      <c r="L20" s="16" t="str">
        <f t="shared" si="0"/>
        <v>C</v>
      </c>
      <c r="M20" s="17">
        <f t="shared" si="4"/>
        <v>2</v>
      </c>
      <c r="N20" s="7" t="str">
        <f t="shared" si="5"/>
        <v>TB</v>
      </c>
      <c r="O20" s="2" t="str">
        <f t="shared" si="1"/>
        <v>ĐẠT</v>
      </c>
    </row>
    <row r="21" spans="1:15" s="28" customFormat="1" ht="19.5" customHeight="1">
      <c r="A21" s="23">
        <v>12</v>
      </c>
      <c r="B21" s="21" t="s">
        <v>62</v>
      </c>
      <c r="C21" s="29" t="s">
        <v>63</v>
      </c>
      <c r="D21" s="30" t="s">
        <v>64</v>
      </c>
      <c r="E21" s="33" t="s">
        <v>65</v>
      </c>
      <c r="F21" s="40">
        <v>10</v>
      </c>
      <c r="G21" s="40">
        <v>7</v>
      </c>
      <c r="H21" s="40">
        <v>8.5</v>
      </c>
      <c r="I21" s="13">
        <f t="shared" si="2"/>
        <v>8.125</v>
      </c>
      <c r="J21" s="44">
        <v>0</v>
      </c>
      <c r="K21" s="18">
        <f t="shared" si="3"/>
        <v>4.3</v>
      </c>
      <c r="L21" s="24" t="str">
        <f t="shared" si="0"/>
        <v>D</v>
      </c>
      <c r="M21" s="25">
        <f t="shared" si="4"/>
        <v>1</v>
      </c>
      <c r="N21" s="26" t="str">
        <f t="shared" si="5"/>
        <v>TB YẾU</v>
      </c>
      <c r="O21" s="27" t="str">
        <f t="shared" si="1"/>
        <v>KHÔNG ĐẠT</v>
      </c>
    </row>
    <row r="22" spans="1:15" s="3" customFormat="1" ht="19.5" customHeight="1">
      <c r="A22" s="23">
        <v>13</v>
      </c>
      <c r="B22" s="22" t="s">
        <v>66</v>
      </c>
      <c r="C22" s="31" t="s">
        <v>39</v>
      </c>
      <c r="D22" s="32" t="s">
        <v>15</v>
      </c>
      <c r="E22" s="34" t="s">
        <v>67</v>
      </c>
      <c r="F22" s="40">
        <v>10</v>
      </c>
      <c r="G22" s="40">
        <v>8.5</v>
      </c>
      <c r="H22" s="40">
        <v>9</v>
      </c>
      <c r="I22" s="13">
        <f t="shared" si="2"/>
        <v>8.875</v>
      </c>
      <c r="J22" s="13">
        <v>4</v>
      </c>
      <c r="K22" s="18">
        <f t="shared" si="3"/>
        <v>6.6</v>
      </c>
      <c r="L22" s="16" t="str">
        <f t="shared" si="0"/>
        <v>C</v>
      </c>
      <c r="M22" s="17">
        <f t="shared" si="4"/>
        <v>2</v>
      </c>
      <c r="N22" s="7" t="str">
        <f t="shared" si="5"/>
        <v>TB</v>
      </c>
      <c r="O22" s="2" t="str">
        <f t="shared" si="1"/>
        <v>ĐẠT</v>
      </c>
    </row>
    <row r="23" spans="1:15" s="3" customFormat="1" ht="19.5" customHeight="1">
      <c r="A23" s="23">
        <v>14</v>
      </c>
      <c r="B23" s="21" t="s">
        <v>68</v>
      </c>
      <c r="C23" s="29" t="s">
        <v>69</v>
      </c>
      <c r="D23" s="30" t="s">
        <v>70</v>
      </c>
      <c r="E23" s="33" t="s">
        <v>71</v>
      </c>
      <c r="F23" s="40">
        <v>8</v>
      </c>
      <c r="G23" s="40">
        <v>7</v>
      </c>
      <c r="H23" s="40">
        <v>6</v>
      </c>
      <c r="I23" s="13">
        <f t="shared" si="2"/>
        <v>6.25</v>
      </c>
      <c r="J23" s="13">
        <v>3.5</v>
      </c>
      <c r="K23" s="18">
        <f t="shared" si="3"/>
        <v>5.1</v>
      </c>
      <c r="L23" s="16" t="str">
        <f t="shared" si="0"/>
        <v>D</v>
      </c>
      <c r="M23" s="17">
        <f t="shared" si="4"/>
        <v>1</v>
      </c>
      <c r="N23" s="7" t="str">
        <f t="shared" si="5"/>
        <v>TB YẾU</v>
      </c>
      <c r="O23" s="2" t="str">
        <f t="shared" si="1"/>
        <v>ĐẠT</v>
      </c>
    </row>
    <row r="24" spans="1:15" s="3" customFormat="1" ht="19.5" customHeight="1">
      <c r="A24" s="23">
        <v>15</v>
      </c>
      <c r="B24" s="21" t="s">
        <v>72</v>
      </c>
      <c r="C24" s="29" t="s">
        <v>22</v>
      </c>
      <c r="D24" s="30" t="s">
        <v>73</v>
      </c>
      <c r="E24" s="33" t="s">
        <v>74</v>
      </c>
      <c r="F24" s="40">
        <v>8</v>
      </c>
      <c r="G24" s="40">
        <v>7</v>
      </c>
      <c r="H24" s="40">
        <v>7</v>
      </c>
      <c r="I24" s="13">
        <f t="shared" si="2"/>
        <v>7</v>
      </c>
      <c r="J24" s="13">
        <v>6</v>
      </c>
      <c r="K24" s="18">
        <f t="shared" si="3"/>
        <v>6.6</v>
      </c>
      <c r="L24" s="16" t="str">
        <f t="shared" si="0"/>
        <v>C</v>
      </c>
      <c r="M24" s="17">
        <f t="shared" si="4"/>
        <v>2</v>
      </c>
      <c r="N24" s="7" t="str">
        <f t="shared" si="5"/>
        <v>TB</v>
      </c>
      <c r="O24" s="2" t="str">
        <f t="shared" si="1"/>
        <v>ĐẠT</v>
      </c>
    </row>
    <row r="25" spans="1:15" s="3" customFormat="1" ht="19.5" customHeight="1">
      <c r="A25" s="23">
        <v>16</v>
      </c>
      <c r="B25" s="22" t="s">
        <v>75</v>
      </c>
      <c r="C25" s="31" t="s">
        <v>18</v>
      </c>
      <c r="D25" s="32" t="s">
        <v>73</v>
      </c>
      <c r="E25" s="34" t="s">
        <v>76</v>
      </c>
      <c r="F25" s="40">
        <v>7</v>
      </c>
      <c r="G25" s="40">
        <v>8</v>
      </c>
      <c r="H25" s="40">
        <v>7</v>
      </c>
      <c r="I25" s="13">
        <f t="shared" si="2"/>
        <v>7.25</v>
      </c>
      <c r="J25" s="13">
        <v>0</v>
      </c>
      <c r="K25" s="18">
        <f t="shared" si="3"/>
        <v>3.6</v>
      </c>
      <c r="L25" s="16" t="str">
        <f t="shared" si="0"/>
        <v>F</v>
      </c>
      <c r="M25" s="17">
        <f>IF(L25="A",4,IF(L25="B",3,IF(L25="C",2,IF(L25="D",1,0))))</f>
        <v>0</v>
      </c>
      <c r="N25" s="7" t="str">
        <f>IF(L25="A","GIỎI",IF(L25="B","KHÁ",IF(L25="C","TB",IF(L25="D","TB YẾU","KÉM"))))</f>
        <v>KÉM</v>
      </c>
      <c r="O25" s="2" t="str">
        <f t="shared" si="1"/>
        <v>KHÔNG ĐẠT</v>
      </c>
    </row>
    <row r="26" spans="1:15" s="3" customFormat="1" ht="19.5" customHeight="1">
      <c r="A26" s="23">
        <v>17</v>
      </c>
      <c r="B26" s="21" t="s">
        <v>77</v>
      </c>
      <c r="C26" s="29" t="s">
        <v>18</v>
      </c>
      <c r="D26" s="30" t="s">
        <v>73</v>
      </c>
      <c r="E26" s="33" t="s">
        <v>78</v>
      </c>
      <c r="F26" s="40">
        <v>8</v>
      </c>
      <c r="G26" s="40">
        <v>6</v>
      </c>
      <c r="H26" s="40">
        <v>6</v>
      </c>
      <c r="I26" s="13">
        <f t="shared" si="2"/>
        <v>6</v>
      </c>
      <c r="J26" s="13">
        <v>4</v>
      </c>
      <c r="K26" s="18">
        <f t="shared" si="3"/>
        <v>5.2</v>
      </c>
      <c r="L26" s="16" t="str">
        <f t="shared" si="0"/>
        <v>D</v>
      </c>
      <c r="M26" s="17">
        <f>IF(L26="A",4,IF(L26="B",3,IF(L26="C",2,IF(L26="D",1,0))))</f>
        <v>1</v>
      </c>
      <c r="N26" s="7" t="str">
        <f>IF(L26="A","GIỎI",IF(L26="B","KHÁ",IF(L26="C","TB",IF(L26="D","TB YẾU","KÉM"))))</f>
        <v>TB YẾU</v>
      </c>
      <c r="O26" s="2" t="str">
        <f t="shared" si="1"/>
        <v>ĐẠT</v>
      </c>
    </row>
    <row r="27" spans="1:15" s="3" customFormat="1" ht="19.5" customHeight="1">
      <c r="A27" s="23">
        <v>18</v>
      </c>
      <c r="B27" s="21" t="s">
        <v>79</v>
      </c>
      <c r="C27" s="29" t="s">
        <v>17</v>
      </c>
      <c r="D27" s="30" t="s">
        <v>80</v>
      </c>
      <c r="E27" s="33" t="s">
        <v>81</v>
      </c>
      <c r="F27" s="40">
        <v>9</v>
      </c>
      <c r="G27" s="40">
        <v>8</v>
      </c>
      <c r="H27" s="40">
        <v>7</v>
      </c>
      <c r="I27" s="13">
        <f t="shared" si="2"/>
        <v>7.25</v>
      </c>
      <c r="J27" s="13">
        <v>4</v>
      </c>
      <c r="K27" s="18">
        <f t="shared" si="3"/>
        <v>5.8</v>
      </c>
      <c r="L27" s="16" t="str">
        <f t="shared" si="0"/>
        <v>C</v>
      </c>
      <c r="M27" s="17">
        <f>IF(L27="A",4,IF(L27="B",3,IF(L27="C",2,IF(L27="D",1,0))))</f>
        <v>2</v>
      </c>
      <c r="N27" s="7" t="str">
        <f>IF(L27="A","GIỎI",IF(L27="B","KHÁ",IF(L27="C","TB",IF(L27="D","TB YẾU","KÉM"))))</f>
        <v>TB</v>
      </c>
      <c r="O27" s="2" t="str">
        <f t="shared" si="1"/>
        <v>ĐẠT</v>
      </c>
    </row>
    <row r="28" spans="1:15" s="3" customFormat="1" ht="19.5" customHeight="1">
      <c r="A28" s="23">
        <v>19</v>
      </c>
      <c r="B28" s="21" t="s">
        <v>82</v>
      </c>
      <c r="C28" s="29" t="s">
        <v>83</v>
      </c>
      <c r="D28" s="30" t="s">
        <v>84</v>
      </c>
      <c r="E28" s="33" t="s">
        <v>85</v>
      </c>
      <c r="F28" s="40">
        <v>8</v>
      </c>
      <c r="G28" s="40">
        <v>7</v>
      </c>
      <c r="H28" s="40">
        <v>9</v>
      </c>
      <c r="I28" s="13">
        <f t="shared" si="2"/>
        <v>8.5</v>
      </c>
      <c r="J28" s="13">
        <v>3.5</v>
      </c>
      <c r="K28" s="18">
        <f t="shared" si="3"/>
        <v>6</v>
      </c>
      <c r="L28" s="16" t="str">
        <f t="shared" si="0"/>
        <v>C</v>
      </c>
      <c r="M28" s="17">
        <f>IF(L28="A",4,IF(L28="B",3,IF(L28="C",2,IF(L28="D",1,0))))</f>
        <v>2</v>
      </c>
      <c r="N28" s="7" t="str">
        <f>IF(L28="A","GIỎI",IF(L28="B","KHÁ",IF(L28="C","TB",IF(L28="D","TB YẾU","KÉM"))))</f>
        <v>TB</v>
      </c>
      <c r="O28" s="2" t="str">
        <f t="shared" si="1"/>
        <v>ĐẠT</v>
      </c>
    </row>
    <row r="29" spans="2:10" ht="15.75">
      <c r="B29" s="90" t="s">
        <v>95</v>
      </c>
      <c r="C29" s="90"/>
      <c r="D29" s="90"/>
      <c r="E29" s="90"/>
      <c r="F29" s="14"/>
      <c r="G29" s="15"/>
      <c r="H29" s="15"/>
      <c r="I29" s="15"/>
      <c r="J29" s="15"/>
    </row>
    <row r="30" spans="2:15" ht="15.75">
      <c r="B30" s="75" t="s">
        <v>88</v>
      </c>
      <c r="C30" s="75"/>
      <c r="D30" s="75"/>
      <c r="E30" s="75" t="s">
        <v>19</v>
      </c>
      <c r="F30" s="75"/>
      <c r="G30" s="75"/>
      <c r="H30" s="75"/>
      <c r="I30" s="76" t="s">
        <v>20</v>
      </c>
      <c r="J30" s="76"/>
      <c r="K30" s="76"/>
      <c r="L30" s="19"/>
      <c r="M30" s="76" t="s">
        <v>89</v>
      </c>
      <c r="N30" s="76"/>
      <c r="O30" s="76"/>
    </row>
    <row r="31" spans="2:13" ht="15.75">
      <c r="B31" s="9"/>
      <c r="C31" s="9"/>
      <c r="D31" s="9"/>
      <c r="E31" s="9"/>
      <c r="F31" s="11"/>
      <c r="G31" s="9"/>
      <c r="H31" s="9"/>
      <c r="I31" s="9"/>
      <c r="J31" s="9"/>
      <c r="K31" s="9"/>
      <c r="L31" s="10"/>
      <c r="M31" s="10"/>
    </row>
    <row r="32" spans="2:13" ht="15.75">
      <c r="B32" s="9"/>
      <c r="C32" s="9"/>
      <c r="D32" s="9"/>
      <c r="E32" s="9"/>
      <c r="F32" s="11"/>
      <c r="G32" s="9"/>
      <c r="H32" s="9"/>
      <c r="I32" s="9"/>
      <c r="J32" s="9"/>
      <c r="K32" s="9"/>
      <c r="L32" s="10"/>
      <c r="M32" s="10"/>
    </row>
    <row r="33" spans="2:13" ht="15.75">
      <c r="B33" s="9"/>
      <c r="C33" s="9"/>
      <c r="D33" s="9"/>
      <c r="E33" s="9"/>
      <c r="F33" s="11"/>
      <c r="G33" s="9"/>
      <c r="H33" s="9"/>
      <c r="I33" s="9"/>
      <c r="J33" s="9"/>
      <c r="K33" s="9"/>
      <c r="L33" s="10"/>
      <c r="M33" s="10"/>
    </row>
    <row r="34" spans="2:15" ht="15.75">
      <c r="B34" s="75" t="s">
        <v>108</v>
      </c>
      <c r="C34" s="75"/>
      <c r="D34" s="75"/>
      <c r="E34" s="75" t="s">
        <v>93</v>
      </c>
      <c r="F34" s="75"/>
      <c r="G34" s="75"/>
      <c r="H34" s="75"/>
      <c r="I34" s="75" t="s">
        <v>92</v>
      </c>
      <c r="J34" s="75"/>
      <c r="K34" s="75"/>
      <c r="L34" s="19"/>
      <c r="M34" s="76" t="s">
        <v>94</v>
      </c>
      <c r="N34" s="76"/>
      <c r="O34" s="76"/>
    </row>
    <row r="35" spans="2:16" ht="15.75">
      <c r="B35" s="75"/>
      <c r="C35" s="75"/>
      <c r="D35" s="75"/>
      <c r="E35" s="9"/>
      <c r="F35" s="11"/>
      <c r="G35" s="20"/>
      <c r="H35" s="20"/>
      <c r="I35" s="20"/>
      <c r="J35" s="20"/>
      <c r="K35" s="9"/>
      <c r="L35" s="76"/>
      <c r="M35" s="76"/>
      <c r="N35" s="76"/>
      <c r="O35" s="19"/>
      <c r="P35" s="19"/>
    </row>
    <row r="36" spans="2:13" ht="15.75">
      <c r="B36" s="9"/>
      <c r="C36" s="9"/>
      <c r="D36" s="9"/>
      <c r="E36" s="9"/>
      <c r="F36" s="11"/>
      <c r="G36" s="9"/>
      <c r="H36" s="9"/>
      <c r="I36" s="9"/>
      <c r="J36" s="9"/>
      <c r="K36" s="9"/>
      <c r="L36" s="10"/>
      <c r="M36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29:E29"/>
    <mergeCell ref="B30:D30"/>
    <mergeCell ref="E30:H30"/>
    <mergeCell ref="I30:K30"/>
    <mergeCell ref="M30:O30"/>
    <mergeCell ref="B34:D34"/>
    <mergeCell ref="E34:H34"/>
    <mergeCell ref="I34:K34"/>
    <mergeCell ref="M34:O34"/>
    <mergeCell ref="B35:D35"/>
    <mergeCell ref="L35:N35"/>
  </mergeCells>
  <printOptions/>
  <pageMargins left="0.17" right="0.19" top="0.53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S32" sqref="S32"/>
    </sheetView>
  </sheetViews>
  <sheetFormatPr defaultColWidth="9.140625" defaultRowHeight="12.75"/>
  <cols>
    <col min="1" max="1" width="4.57421875" style="1" bestFit="1" customWidth="1"/>
    <col min="2" max="2" width="11.140625" style="1" customWidth="1"/>
    <col min="3" max="3" width="15.8515625" style="1" customWidth="1"/>
    <col min="4" max="4" width="7.28125" style="1" customWidth="1"/>
    <col min="5" max="5" width="10.7109375" style="1" customWidth="1"/>
    <col min="6" max="6" width="9.7109375" style="12" customWidth="1"/>
    <col min="7" max="7" width="7.00390625" style="1" customWidth="1"/>
    <col min="8" max="8" width="5.57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57421875" style="6" customWidth="1"/>
    <col min="14" max="14" width="9.00390625" style="1" customWidth="1"/>
    <col min="15" max="15" width="12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140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134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90</v>
      </c>
      <c r="H8" s="87"/>
      <c r="I8" s="88"/>
      <c r="J8" s="84" t="s">
        <v>91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21" t="s">
        <v>26</v>
      </c>
      <c r="C10" s="29" t="s">
        <v>27</v>
      </c>
      <c r="D10" s="30" t="s">
        <v>28</v>
      </c>
      <c r="E10" s="33" t="s">
        <v>29</v>
      </c>
      <c r="F10" s="40">
        <v>8</v>
      </c>
      <c r="G10" s="40">
        <v>8.5</v>
      </c>
      <c r="H10" s="40"/>
      <c r="I10" s="13">
        <f>G10</f>
        <v>8.5</v>
      </c>
      <c r="J10" s="13">
        <v>7.5</v>
      </c>
      <c r="K10" s="18">
        <f>ROUND((J10*6+I10*3+F10)/10,1)</f>
        <v>7.9</v>
      </c>
      <c r="L10" s="16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 aca="true" t="shared" si="1" ref="O10:O28">IF(OR(K10&lt;4,J10&lt;=2),"KHÔNG ĐẠT","ĐẠT")</f>
        <v>ĐẠT</v>
      </c>
    </row>
    <row r="11" spans="1:15" s="3" customFormat="1" ht="19.5" customHeight="1">
      <c r="A11" s="8">
        <v>2</v>
      </c>
      <c r="B11" s="22" t="s">
        <v>30</v>
      </c>
      <c r="C11" s="31" t="s">
        <v>31</v>
      </c>
      <c r="D11" s="32" t="s">
        <v>32</v>
      </c>
      <c r="E11" s="34" t="s">
        <v>33</v>
      </c>
      <c r="F11" s="40">
        <v>8.5</v>
      </c>
      <c r="G11" s="40">
        <v>8.5</v>
      </c>
      <c r="H11" s="40"/>
      <c r="I11" s="13">
        <f aca="true" t="shared" si="2" ref="I11:I28">G11</f>
        <v>8.5</v>
      </c>
      <c r="J11" s="13">
        <v>8</v>
      </c>
      <c r="K11" s="18">
        <f aca="true" t="shared" si="3" ref="K11:K28">ROUND((J11*6+I11*3+F11)/10,1)</f>
        <v>8.2</v>
      </c>
      <c r="L11" s="16" t="str">
        <f t="shared" si="0"/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 t="shared" si="1"/>
        <v>ĐẠT</v>
      </c>
    </row>
    <row r="12" spans="1:15" s="3" customFormat="1" ht="19.5" customHeight="1">
      <c r="A12" s="8">
        <v>3</v>
      </c>
      <c r="B12" s="21" t="s">
        <v>34</v>
      </c>
      <c r="C12" s="29" t="s">
        <v>35</v>
      </c>
      <c r="D12" s="30" t="s">
        <v>36</v>
      </c>
      <c r="E12" s="33" t="s">
        <v>37</v>
      </c>
      <c r="F12" s="40">
        <v>8.5</v>
      </c>
      <c r="G12" s="40">
        <v>8.5</v>
      </c>
      <c r="H12" s="40"/>
      <c r="I12" s="13">
        <f t="shared" si="2"/>
        <v>8.5</v>
      </c>
      <c r="J12" s="13">
        <v>7.5</v>
      </c>
      <c r="K12" s="18">
        <f t="shared" si="3"/>
        <v>7.9</v>
      </c>
      <c r="L12" s="16" t="str">
        <f t="shared" si="0"/>
        <v>B</v>
      </c>
      <c r="M12" s="17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 t="shared" si="1"/>
        <v>ĐẠT</v>
      </c>
    </row>
    <row r="13" spans="1:15" s="3" customFormat="1" ht="19.5" customHeight="1">
      <c r="A13" s="8">
        <v>4</v>
      </c>
      <c r="B13" s="21" t="s">
        <v>38</v>
      </c>
      <c r="C13" s="29" t="s">
        <v>39</v>
      </c>
      <c r="D13" s="30" t="s">
        <v>16</v>
      </c>
      <c r="E13" s="33" t="s">
        <v>40</v>
      </c>
      <c r="F13" s="40">
        <v>8.5</v>
      </c>
      <c r="G13" s="40">
        <v>8.5</v>
      </c>
      <c r="H13" s="40"/>
      <c r="I13" s="13">
        <f t="shared" si="2"/>
        <v>8.5</v>
      </c>
      <c r="J13" s="13">
        <v>7.5</v>
      </c>
      <c r="K13" s="18">
        <f t="shared" si="3"/>
        <v>7.9</v>
      </c>
      <c r="L13" s="16" t="str">
        <f t="shared" si="0"/>
        <v>B</v>
      </c>
      <c r="M13" s="17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 t="shared" si="1"/>
        <v>ĐẠT</v>
      </c>
    </row>
    <row r="14" spans="1:15" s="3" customFormat="1" ht="19.5" customHeight="1">
      <c r="A14" s="8">
        <v>5</v>
      </c>
      <c r="B14" s="22" t="s">
        <v>41</v>
      </c>
      <c r="C14" s="31" t="s">
        <v>42</v>
      </c>
      <c r="D14" s="32" t="s">
        <v>14</v>
      </c>
      <c r="E14" s="34" t="s">
        <v>43</v>
      </c>
      <c r="F14" s="40">
        <v>8.5</v>
      </c>
      <c r="G14" s="40">
        <v>8.5</v>
      </c>
      <c r="H14" s="40"/>
      <c r="I14" s="13">
        <f t="shared" si="2"/>
        <v>8.5</v>
      </c>
      <c r="J14" s="13">
        <v>5.5</v>
      </c>
      <c r="K14" s="18">
        <f t="shared" si="3"/>
        <v>6.7</v>
      </c>
      <c r="L14" s="16" t="str">
        <f t="shared" si="0"/>
        <v>C</v>
      </c>
      <c r="M14" s="17">
        <f>IF(L14="A",4,IF(L14="B",3,IF(L14="C",2,IF(L14="D",1,0))))</f>
        <v>2</v>
      </c>
      <c r="N14" s="7" t="str">
        <f>IF(L14="A","GIỎI",IF(L14="B","KHÁ",IF(L14="C","TB",IF(L14="D","TB YẾU","KÉM"))))</f>
        <v>TB</v>
      </c>
      <c r="O14" s="2" t="str">
        <f t="shared" si="1"/>
        <v>ĐẠT</v>
      </c>
    </row>
    <row r="15" spans="1:15" s="28" customFormat="1" ht="19.5" customHeight="1">
      <c r="A15" s="23">
        <v>6</v>
      </c>
      <c r="B15" s="35" t="s">
        <v>44</v>
      </c>
      <c r="C15" s="36" t="s">
        <v>45</v>
      </c>
      <c r="D15" s="37" t="s">
        <v>46</v>
      </c>
      <c r="E15" s="38" t="s">
        <v>24</v>
      </c>
      <c r="F15" s="40">
        <v>8.5</v>
      </c>
      <c r="G15" s="40">
        <v>8</v>
      </c>
      <c r="H15" s="40"/>
      <c r="I15" s="13">
        <f t="shared" si="2"/>
        <v>8</v>
      </c>
      <c r="J15" s="44">
        <v>5</v>
      </c>
      <c r="K15" s="18">
        <f t="shared" si="3"/>
        <v>6.3</v>
      </c>
      <c r="L15" s="24" t="str">
        <f t="shared" si="0"/>
        <v>C</v>
      </c>
      <c r="M15" s="25">
        <f aca="true" t="shared" si="4" ref="M15:M24">IF(L15="A",4,IF(L15="B",3,IF(L15="C",2,IF(L15="D",1,0))))</f>
        <v>2</v>
      </c>
      <c r="N15" s="26" t="str">
        <f aca="true" t="shared" si="5" ref="N15:N24">IF(L15="A","GIỎI",IF(L15="B","KHÁ",IF(L15="C","TB",IF(L15="D","TB YẾU","KÉM"))))</f>
        <v>TB</v>
      </c>
      <c r="O15" s="27" t="str">
        <f t="shared" si="1"/>
        <v>ĐẠT</v>
      </c>
    </row>
    <row r="16" spans="1:15" s="3" customFormat="1" ht="19.5" customHeight="1">
      <c r="A16" s="8">
        <v>7</v>
      </c>
      <c r="B16" s="22" t="s">
        <v>47</v>
      </c>
      <c r="C16" s="31" t="s">
        <v>48</v>
      </c>
      <c r="D16" s="32" t="s">
        <v>46</v>
      </c>
      <c r="E16" s="34" t="s">
        <v>21</v>
      </c>
      <c r="F16" s="40">
        <v>8.5</v>
      </c>
      <c r="G16" s="40">
        <v>8</v>
      </c>
      <c r="H16" s="40"/>
      <c r="I16" s="13">
        <f t="shared" si="2"/>
        <v>8</v>
      </c>
      <c r="J16" s="13">
        <v>5</v>
      </c>
      <c r="K16" s="18">
        <f t="shared" si="3"/>
        <v>6.3</v>
      </c>
      <c r="L16" s="16" t="str">
        <f t="shared" si="0"/>
        <v>C</v>
      </c>
      <c r="M16" s="17">
        <f t="shared" si="4"/>
        <v>2</v>
      </c>
      <c r="N16" s="7" t="str">
        <f t="shared" si="5"/>
        <v>TB</v>
      </c>
      <c r="O16" s="2" t="str">
        <f t="shared" si="1"/>
        <v>ĐẠT</v>
      </c>
    </row>
    <row r="17" spans="1:15" s="3" customFormat="1" ht="19.5" customHeight="1">
      <c r="A17" s="8">
        <v>8</v>
      </c>
      <c r="B17" s="22" t="s">
        <v>49</v>
      </c>
      <c r="C17" s="31" t="s">
        <v>17</v>
      </c>
      <c r="D17" s="32" t="s">
        <v>50</v>
      </c>
      <c r="E17" s="34" t="s">
        <v>51</v>
      </c>
      <c r="F17" s="40">
        <v>7.5</v>
      </c>
      <c r="G17" s="40">
        <v>8</v>
      </c>
      <c r="H17" s="40"/>
      <c r="I17" s="13">
        <f t="shared" si="2"/>
        <v>8</v>
      </c>
      <c r="J17" s="13">
        <v>7</v>
      </c>
      <c r="K17" s="18">
        <f t="shared" si="3"/>
        <v>7.4</v>
      </c>
      <c r="L17" s="16" t="str">
        <f t="shared" si="0"/>
        <v>B</v>
      </c>
      <c r="M17" s="17">
        <f t="shared" si="4"/>
        <v>3</v>
      </c>
      <c r="N17" s="7" t="str">
        <f t="shared" si="5"/>
        <v>KHÁ</v>
      </c>
      <c r="O17" s="2" t="str">
        <f t="shared" si="1"/>
        <v>ĐẠT</v>
      </c>
    </row>
    <row r="18" spans="1:15" s="3" customFormat="1" ht="19.5" customHeight="1">
      <c r="A18" s="8">
        <v>9</v>
      </c>
      <c r="B18" s="22" t="s">
        <v>52</v>
      </c>
      <c r="C18" s="31" t="s">
        <v>53</v>
      </c>
      <c r="D18" s="32" t="s">
        <v>50</v>
      </c>
      <c r="E18" s="34" t="s">
        <v>54</v>
      </c>
      <c r="F18" s="40">
        <v>7.5</v>
      </c>
      <c r="G18" s="40">
        <v>8</v>
      </c>
      <c r="H18" s="40"/>
      <c r="I18" s="13">
        <f t="shared" si="2"/>
        <v>8</v>
      </c>
      <c r="J18" s="13">
        <v>8</v>
      </c>
      <c r="K18" s="18">
        <f t="shared" si="3"/>
        <v>8</v>
      </c>
      <c r="L18" s="16" t="str">
        <f t="shared" si="0"/>
        <v>B</v>
      </c>
      <c r="M18" s="17">
        <f t="shared" si="4"/>
        <v>3</v>
      </c>
      <c r="N18" s="7" t="str">
        <f t="shared" si="5"/>
        <v>KHÁ</v>
      </c>
      <c r="O18" s="2" t="str">
        <f t="shared" si="1"/>
        <v>ĐẠT</v>
      </c>
    </row>
    <row r="19" spans="1:15" s="3" customFormat="1" ht="19.5" customHeight="1">
      <c r="A19" s="8">
        <v>10</v>
      </c>
      <c r="B19" s="21" t="s">
        <v>55</v>
      </c>
      <c r="C19" s="29" t="s">
        <v>56</v>
      </c>
      <c r="D19" s="30" t="s">
        <v>57</v>
      </c>
      <c r="E19" s="33" t="s">
        <v>58</v>
      </c>
      <c r="F19" s="40">
        <v>8</v>
      </c>
      <c r="G19" s="40">
        <v>8</v>
      </c>
      <c r="H19" s="40"/>
      <c r="I19" s="13">
        <f t="shared" si="2"/>
        <v>8</v>
      </c>
      <c r="J19" s="13">
        <v>6.5</v>
      </c>
      <c r="K19" s="18">
        <f t="shared" si="3"/>
        <v>7.1</v>
      </c>
      <c r="L19" s="16" t="str">
        <f t="shared" si="0"/>
        <v>B</v>
      </c>
      <c r="M19" s="17">
        <f t="shared" si="4"/>
        <v>3</v>
      </c>
      <c r="N19" s="7" t="str">
        <f t="shared" si="5"/>
        <v>KHÁ</v>
      </c>
      <c r="O19" s="2" t="str">
        <f t="shared" si="1"/>
        <v>ĐẠT</v>
      </c>
    </row>
    <row r="20" spans="1:15" s="3" customFormat="1" ht="19.5" customHeight="1">
      <c r="A20" s="8">
        <v>11</v>
      </c>
      <c r="B20" s="22" t="s">
        <v>59</v>
      </c>
      <c r="C20" s="31" t="s">
        <v>23</v>
      </c>
      <c r="D20" s="32" t="s">
        <v>60</v>
      </c>
      <c r="E20" s="34" t="s">
        <v>61</v>
      </c>
      <c r="F20" s="40">
        <v>8.5</v>
      </c>
      <c r="G20" s="40">
        <v>8.5</v>
      </c>
      <c r="H20" s="40"/>
      <c r="I20" s="13">
        <f t="shared" si="2"/>
        <v>8.5</v>
      </c>
      <c r="J20" s="13">
        <v>7.5</v>
      </c>
      <c r="K20" s="18">
        <f t="shared" si="3"/>
        <v>7.9</v>
      </c>
      <c r="L20" s="16" t="str">
        <f t="shared" si="0"/>
        <v>B</v>
      </c>
      <c r="M20" s="17">
        <f t="shared" si="4"/>
        <v>3</v>
      </c>
      <c r="N20" s="7" t="str">
        <f t="shared" si="5"/>
        <v>KHÁ</v>
      </c>
      <c r="O20" s="2" t="str">
        <f t="shared" si="1"/>
        <v>ĐẠT</v>
      </c>
    </row>
    <row r="21" spans="1:15" s="28" customFormat="1" ht="19.5" customHeight="1">
      <c r="A21" s="23">
        <v>12</v>
      </c>
      <c r="B21" s="21" t="s">
        <v>62</v>
      </c>
      <c r="C21" s="29" t="s">
        <v>63</v>
      </c>
      <c r="D21" s="30" t="s">
        <v>64</v>
      </c>
      <c r="E21" s="33" t="s">
        <v>65</v>
      </c>
      <c r="F21" s="40">
        <v>8.5</v>
      </c>
      <c r="G21" s="40">
        <v>8.5</v>
      </c>
      <c r="H21" s="40"/>
      <c r="I21" s="13">
        <f t="shared" si="2"/>
        <v>8.5</v>
      </c>
      <c r="J21" s="44">
        <v>8</v>
      </c>
      <c r="K21" s="18">
        <f t="shared" si="3"/>
        <v>8.2</v>
      </c>
      <c r="L21" s="24" t="str">
        <f t="shared" si="0"/>
        <v>B</v>
      </c>
      <c r="M21" s="25">
        <f t="shared" si="4"/>
        <v>3</v>
      </c>
      <c r="N21" s="26" t="str">
        <f t="shared" si="5"/>
        <v>KHÁ</v>
      </c>
      <c r="O21" s="27" t="str">
        <f t="shared" si="1"/>
        <v>ĐẠT</v>
      </c>
    </row>
    <row r="22" spans="1:15" s="3" customFormat="1" ht="19.5" customHeight="1">
      <c r="A22" s="23">
        <v>13</v>
      </c>
      <c r="B22" s="22" t="s">
        <v>66</v>
      </c>
      <c r="C22" s="31" t="s">
        <v>39</v>
      </c>
      <c r="D22" s="32" t="s">
        <v>15</v>
      </c>
      <c r="E22" s="34" t="s">
        <v>67</v>
      </c>
      <c r="F22" s="40">
        <v>8.5</v>
      </c>
      <c r="G22" s="40">
        <v>8.5</v>
      </c>
      <c r="H22" s="40"/>
      <c r="I22" s="13">
        <f t="shared" si="2"/>
        <v>8.5</v>
      </c>
      <c r="J22" s="13">
        <v>8</v>
      </c>
      <c r="K22" s="18">
        <f t="shared" si="3"/>
        <v>8.2</v>
      </c>
      <c r="L22" s="16" t="str">
        <f t="shared" si="0"/>
        <v>B</v>
      </c>
      <c r="M22" s="17">
        <f t="shared" si="4"/>
        <v>3</v>
      </c>
      <c r="N22" s="7" t="str">
        <f t="shared" si="5"/>
        <v>KHÁ</v>
      </c>
      <c r="O22" s="2" t="str">
        <f t="shared" si="1"/>
        <v>ĐẠT</v>
      </c>
    </row>
    <row r="23" spans="1:15" s="3" customFormat="1" ht="19.5" customHeight="1">
      <c r="A23" s="23">
        <v>14</v>
      </c>
      <c r="B23" s="21" t="s">
        <v>68</v>
      </c>
      <c r="C23" s="29" t="s">
        <v>69</v>
      </c>
      <c r="D23" s="30" t="s">
        <v>70</v>
      </c>
      <c r="E23" s="33" t="s">
        <v>71</v>
      </c>
      <c r="F23" s="40">
        <v>8</v>
      </c>
      <c r="G23" s="40">
        <v>8.5</v>
      </c>
      <c r="H23" s="40"/>
      <c r="I23" s="13">
        <f t="shared" si="2"/>
        <v>8.5</v>
      </c>
      <c r="J23" s="13">
        <v>7</v>
      </c>
      <c r="K23" s="18">
        <f t="shared" si="3"/>
        <v>7.6</v>
      </c>
      <c r="L23" s="16" t="str">
        <f t="shared" si="0"/>
        <v>B</v>
      </c>
      <c r="M23" s="17">
        <f t="shared" si="4"/>
        <v>3</v>
      </c>
      <c r="N23" s="7" t="str">
        <f t="shared" si="5"/>
        <v>KHÁ</v>
      </c>
      <c r="O23" s="2" t="str">
        <f t="shared" si="1"/>
        <v>ĐẠT</v>
      </c>
    </row>
    <row r="24" spans="1:15" s="3" customFormat="1" ht="19.5" customHeight="1">
      <c r="A24" s="23">
        <v>15</v>
      </c>
      <c r="B24" s="21" t="s">
        <v>72</v>
      </c>
      <c r="C24" s="29" t="s">
        <v>22</v>
      </c>
      <c r="D24" s="30" t="s">
        <v>73</v>
      </c>
      <c r="E24" s="33" t="s">
        <v>74</v>
      </c>
      <c r="F24" s="40">
        <v>8.5</v>
      </c>
      <c r="G24" s="40">
        <v>8.5</v>
      </c>
      <c r="H24" s="40"/>
      <c r="I24" s="13">
        <f t="shared" si="2"/>
        <v>8.5</v>
      </c>
      <c r="J24" s="13">
        <v>7</v>
      </c>
      <c r="K24" s="18">
        <f t="shared" si="3"/>
        <v>7.6</v>
      </c>
      <c r="L24" s="16" t="str">
        <f t="shared" si="0"/>
        <v>B</v>
      </c>
      <c r="M24" s="17">
        <f t="shared" si="4"/>
        <v>3</v>
      </c>
      <c r="N24" s="7" t="str">
        <f t="shared" si="5"/>
        <v>KHÁ</v>
      </c>
      <c r="O24" s="2" t="str">
        <f t="shared" si="1"/>
        <v>ĐẠT</v>
      </c>
    </row>
    <row r="25" spans="1:15" s="3" customFormat="1" ht="19.5" customHeight="1">
      <c r="A25" s="23">
        <v>16</v>
      </c>
      <c r="B25" s="22" t="s">
        <v>75</v>
      </c>
      <c r="C25" s="31" t="s">
        <v>18</v>
      </c>
      <c r="D25" s="32" t="s">
        <v>73</v>
      </c>
      <c r="E25" s="34" t="s">
        <v>76</v>
      </c>
      <c r="F25" s="40">
        <v>6</v>
      </c>
      <c r="G25" s="40">
        <v>8</v>
      </c>
      <c r="H25" s="40"/>
      <c r="I25" s="13">
        <f t="shared" si="2"/>
        <v>8</v>
      </c>
      <c r="J25" s="13">
        <v>7</v>
      </c>
      <c r="K25" s="18">
        <f t="shared" si="3"/>
        <v>7.2</v>
      </c>
      <c r="L25" s="16" t="str">
        <f t="shared" si="0"/>
        <v>B</v>
      </c>
      <c r="M25" s="17">
        <f>IF(L25="A",4,IF(L25="B",3,IF(L25="C",2,IF(L25="D",1,0))))</f>
        <v>3</v>
      </c>
      <c r="N25" s="7" t="str">
        <f>IF(L25="A","GIỎI",IF(L25="B","KHÁ",IF(L25="C","TB",IF(L25="D","TB YẾU","KÉM"))))</f>
        <v>KHÁ</v>
      </c>
      <c r="O25" s="2" t="str">
        <f t="shared" si="1"/>
        <v>ĐẠT</v>
      </c>
    </row>
    <row r="26" spans="1:15" s="3" customFormat="1" ht="19.5" customHeight="1">
      <c r="A26" s="23">
        <v>17</v>
      </c>
      <c r="B26" s="21" t="s">
        <v>77</v>
      </c>
      <c r="C26" s="29" t="s">
        <v>18</v>
      </c>
      <c r="D26" s="30" t="s">
        <v>73</v>
      </c>
      <c r="E26" s="33" t="s">
        <v>78</v>
      </c>
      <c r="F26" s="40">
        <v>8</v>
      </c>
      <c r="G26" s="40">
        <v>8</v>
      </c>
      <c r="H26" s="40"/>
      <c r="I26" s="13">
        <f t="shared" si="2"/>
        <v>8</v>
      </c>
      <c r="J26" s="13">
        <v>7.5</v>
      </c>
      <c r="K26" s="18">
        <f t="shared" si="3"/>
        <v>7.7</v>
      </c>
      <c r="L26" s="16" t="str">
        <f t="shared" si="0"/>
        <v>B</v>
      </c>
      <c r="M26" s="17">
        <f>IF(L26="A",4,IF(L26="B",3,IF(L26="C",2,IF(L26="D",1,0))))</f>
        <v>3</v>
      </c>
      <c r="N26" s="7" t="str">
        <f>IF(L26="A","GIỎI",IF(L26="B","KHÁ",IF(L26="C","TB",IF(L26="D","TB YẾU","KÉM"))))</f>
        <v>KHÁ</v>
      </c>
      <c r="O26" s="2" t="str">
        <f t="shared" si="1"/>
        <v>ĐẠT</v>
      </c>
    </row>
    <row r="27" spans="1:15" s="3" customFormat="1" ht="19.5" customHeight="1">
      <c r="A27" s="23">
        <v>18</v>
      </c>
      <c r="B27" s="21" t="s">
        <v>79</v>
      </c>
      <c r="C27" s="29" t="s">
        <v>17</v>
      </c>
      <c r="D27" s="30" t="s">
        <v>80</v>
      </c>
      <c r="E27" s="33" t="s">
        <v>81</v>
      </c>
      <c r="F27" s="40">
        <v>8</v>
      </c>
      <c r="G27" s="40">
        <v>8</v>
      </c>
      <c r="H27" s="40"/>
      <c r="I27" s="13">
        <f t="shared" si="2"/>
        <v>8</v>
      </c>
      <c r="J27" s="13">
        <v>7.5</v>
      </c>
      <c r="K27" s="18">
        <f t="shared" si="3"/>
        <v>7.7</v>
      </c>
      <c r="L27" s="16" t="str">
        <f t="shared" si="0"/>
        <v>B</v>
      </c>
      <c r="M27" s="17">
        <f>IF(L27="A",4,IF(L27="B",3,IF(L27="C",2,IF(L27="D",1,0))))</f>
        <v>3</v>
      </c>
      <c r="N27" s="7" t="str">
        <f>IF(L27="A","GIỎI",IF(L27="B","KHÁ",IF(L27="C","TB",IF(L27="D","TB YẾU","KÉM"))))</f>
        <v>KHÁ</v>
      </c>
      <c r="O27" s="2" t="str">
        <f t="shared" si="1"/>
        <v>ĐẠT</v>
      </c>
    </row>
    <row r="28" spans="1:15" s="3" customFormat="1" ht="19.5" customHeight="1">
      <c r="A28" s="23">
        <v>19</v>
      </c>
      <c r="B28" s="21" t="s">
        <v>82</v>
      </c>
      <c r="C28" s="29" t="s">
        <v>83</v>
      </c>
      <c r="D28" s="30" t="s">
        <v>84</v>
      </c>
      <c r="E28" s="33" t="s">
        <v>85</v>
      </c>
      <c r="F28" s="40">
        <v>8</v>
      </c>
      <c r="G28" s="40">
        <v>8</v>
      </c>
      <c r="H28" s="40"/>
      <c r="I28" s="13">
        <f t="shared" si="2"/>
        <v>8</v>
      </c>
      <c r="J28" s="13">
        <v>7.5</v>
      </c>
      <c r="K28" s="18">
        <f t="shared" si="3"/>
        <v>7.7</v>
      </c>
      <c r="L28" s="16" t="str">
        <f t="shared" si="0"/>
        <v>B</v>
      </c>
      <c r="M28" s="17">
        <f>IF(L28="A",4,IF(L28="B",3,IF(L28="C",2,IF(L28="D",1,0))))</f>
        <v>3</v>
      </c>
      <c r="N28" s="7" t="str">
        <f>IF(L28="A","GIỎI",IF(L28="B","KHÁ",IF(L28="C","TB",IF(L28="D","TB YẾU","KÉM"))))</f>
        <v>KHÁ</v>
      </c>
      <c r="O28" s="2" t="str">
        <f t="shared" si="1"/>
        <v>ĐẠT</v>
      </c>
    </row>
    <row r="29" spans="2:10" ht="15.75">
      <c r="B29" s="90" t="s">
        <v>95</v>
      </c>
      <c r="C29" s="90"/>
      <c r="D29" s="90"/>
      <c r="E29" s="90"/>
      <c r="F29" s="14"/>
      <c r="G29" s="15"/>
      <c r="H29" s="15"/>
      <c r="I29" s="15"/>
      <c r="J29" s="15"/>
    </row>
    <row r="30" spans="2:15" ht="15.75">
      <c r="B30" s="75" t="s">
        <v>88</v>
      </c>
      <c r="C30" s="75"/>
      <c r="D30" s="75"/>
      <c r="E30" s="75" t="s">
        <v>19</v>
      </c>
      <c r="F30" s="75"/>
      <c r="G30" s="75"/>
      <c r="H30" s="75"/>
      <c r="I30" s="76" t="s">
        <v>20</v>
      </c>
      <c r="J30" s="76"/>
      <c r="K30" s="76"/>
      <c r="L30" s="19"/>
      <c r="M30" s="76" t="s">
        <v>89</v>
      </c>
      <c r="N30" s="76"/>
      <c r="O30" s="76"/>
    </row>
    <row r="31" spans="2:13" ht="15.75">
      <c r="B31" s="9"/>
      <c r="C31" s="9"/>
      <c r="D31" s="9"/>
      <c r="E31" s="9"/>
      <c r="F31" s="11"/>
      <c r="G31" s="9"/>
      <c r="H31" s="9"/>
      <c r="I31" s="9"/>
      <c r="J31" s="9"/>
      <c r="K31" s="9"/>
      <c r="L31" s="10"/>
      <c r="M31" s="10"/>
    </row>
    <row r="32" spans="2:13" ht="15.75">
      <c r="B32" s="9"/>
      <c r="C32" s="9"/>
      <c r="D32" s="9"/>
      <c r="E32" s="9"/>
      <c r="F32" s="11"/>
      <c r="G32" s="9"/>
      <c r="H32" s="9"/>
      <c r="I32" s="9"/>
      <c r="J32" s="9"/>
      <c r="K32" s="9"/>
      <c r="L32" s="10"/>
      <c r="M32" s="10"/>
    </row>
    <row r="33" spans="2:13" ht="15.75">
      <c r="B33" s="9"/>
      <c r="C33" s="9"/>
      <c r="D33" s="9"/>
      <c r="E33" s="9"/>
      <c r="F33" s="11"/>
      <c r="G33" s="9"/>
      <c r="H33" s="9"/>
      <c r="I33" s="9"/>
      <c r="J33" s="9"/>
      <c r="K33" s="9"/>
      <c r="L33" s="10"/>
      <c r="M33" s="10"/>
    </row>
    <row r="34" spans="2:15" ht="15.75">
      <c r="B34" s="75" t="s">
        <v>108</v>
      </c>
      <c r="C34" s="75"/>
      <c r="D34" s="75"/>
      <c r="E34" s="75" t="s">
        <v>93</v>
      </c>
      <c r="F34" s="75"/>
      <c r="G34" s="75"/>
      <c r="H34" s="75"/>
      <c r="I34" s="75" t="s">
        <v>92</v>
      </c>
      <c r="J34" s="75"/>
      <c r="K34" s="75"/>
      <c r="L34" s="19"/>
      <c r="M34" s="76" t="s">
        <v>94</v>
      </c>
      <c r="N34" s="76"/>
      <c r="O34" s="76"/>
    </row>
    <row r="35" spans="2:16" ht="15.75">
      <c r="B35" s="75"/>
      <c r="C35" s="75"/>
      <c r="D35" s="75"/>
      <c r="E35" s="9"/>
      <c r="F35" s="11"/>
      <c r="G35" s="20"/>
      <c r="H35" s="20"/>
      <c r="I35" s="20"/>
      <c r="J35" s="20"/>
      <c r="K35" s="9"/>
      <c r="L35" s="76"/>
      <c r="M35" s="76"/>
      <c r="N35" s="76"/>
      <c r="O35" s="19"/>
      <c r="P35" s="19"/>
    </row>
    <row r="36" spans="2:13" ht="15.75">
      <c r="B36" s="9"/>
      <c r="C36" s="9"/>
      <c r="D36" s="9"/>
      <c r="E36" s="9"/>
      <c r="F36" s="11"/>
      <c r="G36" s="9"/>
      <c r="H36" s="9"/>
      <c r="I36" s="9"/>
      <c r="J36" s="9"/>
      <c r="K36" s="9"/>
      <c r="L36" s="10"/>
      <c r="M36" s="10"/>
    </row>
  </sheetData>
  <sheetProtection/>
  <mergeCells count="28">
    <mergeCell ref="B34:D34"/>
    <mergeCell ref="E34:H34"/>
    <mergeCell ref="I34:K34"/>
    <mergeCell ref="M34:O34"/>
    <mergeCell ref="B35:D35"/>
    <mergeCell ref="L35:N35"/>
    <mergeCell ref="N8:O9"/>
    <mergeCell ref="B29:E29"/>
    <mergeCell ref="B30:D30"/>
    <mergeCell ref="E30:H30"/>
    <mergeCell ref="I30:K30"/>
    <mergeCell ref="M30:O3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33" top="0.75" bottom="0.34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R20" sqref="R20"/>
    </sheetView>
  </sheetViews>
  <sheetFormatPr defaultColWidth="9.140625" defaultRowHeight="12.75"/>
  <cols>
    <col min="1" max="1" width="4.57421875" style="1" bestFit="1" customWidth="1"/>
    <col min="2" max="2" width="11.140625" style="1" customWidth="1"/>
    <col min="3" max="3" width="15.8515625" style="1" customWidth="1"/>
    <col min="4" max="4" width="7.28125" style="1" customWidth="1"/>
    <col min="5" max="5" width="11.14062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57421875" style="6" customWidth="1"/>
    <col min="14" max="14" width="9.00390625" style="1" customWidth="1"/>
    <col min="15" max="15" width="12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136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137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61" t="s">
        <v>26</v>
      </c>
      <c r="C10" s="62" t="s">
        <v>27</v>
      </c>
      <c r="D10" s="63" t="s">
        <v>28</v>
      </c>
      <c r="E10" s="64" t="s">
        <v>29</v>
      </c>
      <c r="F10" s="40">
        <v>10</v>
      </c>
      <c r="G10" s="40">
        <v>8</v>
      </c>
      <c r="H10" s="40"/>
      <c r="I10" s="13">
        <f>G10</f>
        <v>8</v>
      </c>
      <c r="J10" s="13">
        <v>7</v>
      </c>
      <c r="K10" s="18">
        <f>ROUND((J10*7+I10*2+F10)/10,1)</f>
        <v>7.5</v>
      </c>
      <c r="L10" s="16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 aca="true" t="shared" si="1" ref="O10:O28">IF(OR(K10&lt;4,J10&lt;=2),"KHÔNG ĐẠT","ĐẠT")</f>
        <v>ĐẠT</v>
      </c>
    </row>
    <row r="11" spans="1:15" s="3" customFormat="1" ht="19.5" customHeight="1">
      <c r="A11" s="8">
        <v>2</v>
      </c>
      <c r="B11" s="65" t="s">
        <v>30</v>
      </c>
      <c r="C11" s="66" t="s">
        <v>31</v>
      </c>
      <c r="D11" s="67" t="s">
        <v>32</v>
      </c>
      <c r="E11" s="68" t="s">
        <v>33</v>
      </c>
      <c r="F11" s="40">
        <v>10</v>
      </c>
      <c r="G11" s="40">
        <v>7</v>
      </c>
      <c r="H11" s="40"/>
      <c r="I11" s="13">
        <f aca="true" t="shared" si="2" ref="I11:I28">G11</f>
        <v>7</v>
      </c>
      <c r="J11" s="13">
        <v>7</v>
      </c>
      <c r="K11" s="18">
        <f aca="true" t="shared" si="3" ref="K11:K28">ROUND((J11*7+I11*2+F11)/10,1)</f>
        <v>7.3</v>
      </c>
      <c r="L11" s="16" t="str">
        <f t="shared" si="0"/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 t="shared" si="1"/>
        <v>ĐẠT</v>
      </c>
    </row>
    <row r="12" spans="1:15" s="3" customFormat="1" ht="19.5" customHeight="1">
      <c r="A12" s="8">
        <v>3</v>
      </c>
      <c r="B12" s="61" t="s">
        <v>34</v>
      </c>
      <c r="C12" s="62" t="s">
        <v>35</v>
      </c>
      <c r="D12" s="63" t="s">
        <v>36</v>
      </c>
      <c r="E12" s="64" t="s">
        <v>37</v>
      </c>
      <c r="F12" s="40">
        <v>9</v>
      </c>
      <c r="G12" s="40">
        <v>9</v>
      </c>
      <c r="H12" s="40"/>
      <c r="I12" s="13">
        <f t="shared" si="2"/>
        <v>9</v>
      </c>
      <c r="J12" s="13">
        <v>7</v>
      </c>
      <c r="K12" s="18">
        <f t="shared" si="3"/>
        <v>7.6</v>
      </c>
      <c r="L12" s="16" t="str">
        <f t="shared" si="0"/>
        <v>B</v>
      </c>
      <c r="M12" s="17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 t="shared" si="1"/>
        <v>ĐẠT</v>
      </c>
    </row>
    <row r="13" spans="1:15" s="3" customFormat="1" ht="19.5" customHeight="1">
      <c r="A13" s="8">
        <v>4</v>
      </c>
      <c r="B13" s="61" t="s">
        <v>38</v>
      </c>
      <c r="C13" s="62" t="s">
        <v>39</v>
      </c>
      <c r="D13" s="63" t="s">
        <v>16</v>
      </c>
      <c r="E13" s="64" t="s">
        <v>40</v>
      </c>
      <c r="F13" s="40">
        <v>9</v>
      </c>
      <c r="G13" s="40">
        <v>8</v>
      </c>
      <c r="H13" s="40"/>
      <c r="I13" s="13">
        <f t="shared" si="2"/>
        <v>8</v>
      </c>
      <c r="J13" s="13">
        <v>6.5</v>
      </c>
      <c r="K13" s="18">
        <f t="shared" si="3"/>
        <v>7.1</v>
      </c>
      <c r="L13" s="16" t="str">
        <f t="shared" si="0"/>
        <v>B</v>
      </c>
      <c r="M13" s="17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 t="shared" si="1"/>
        <v>ĐẠT</v>
      </c>
    </row>
    <row r="14" spans="1:15" s="3" customFormat="1" ht="19.5" customHeight="1">
      <c r="A14" s="8">
        <v>5</v>
      </c>
      <c r="B14" s="65" t="s">
        <v>41</v>
      </c>
      <c r="C14" s="66" t="s">
        <v>42</v>
      </c>
      <c r="D14" s="67" t="s">
        <v>14</v>
      </c>
      <c r="E14" s="68" t="s">
        <v>43</v>
      </c>
      <c r="F14" s="40">
        <v>10</v>
      </c>
      <c r="G14" s="40">
        <v>9</v>
      </c>
      <c r="H14" s="40"/>
      <c r="I14" s="13">
        <f t="shared" si="2"/>
        <v>9</v>
      </c>
      <c r="J14" s="13">
        <v>7.5</v>
      </c>
      <c r="K14" s="18">
        <f t="shared" si="3"/>
        <v>8.1</v>
      </c>
      <c r="L14" s="16" t="str">
        <f t="shared" si="0"/>
        <v>B</v>
      </c>
      <c r="M14" s="17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 t="shared" si="1"/>
        <v>ĐẠT</v>
      </c>
    </row>
    <row r="15" spans="1:15" s="28" customFormat="1" ht="19.5" customHeight="1">
      <c r="A15" s="23">
        <v>6</v>
      </c>
      <c r="B15" s="69" t="s">
        <v>44</v>
      </c>
      <c r="C15" s="70" t="s">
        <v>45</v>
      </c>
      <c r="D15" s="71" t="s">
        <v>46</v>
      </c>
      <c r="E15" s="72" t="s">
        <v>24</v>
      </c>
      <c r="F15" s="40">
        <v>9</v>
      </c>
      <c r="G15" s="40">
        <v>9</v>
      </c>
      <c r="H15" s="40"/>
      <c r="I15" s="13">
        <f t="shared" si="2"/>
        <v>9</v>
      </c>
      <c r="J15" s="44">
        <v>8</v>
      </c>
      <c r="K15" s="18">
        <f t="shared" si="3"/>
        <v>8.3</v>
      </c>
      <c r="L15" s="24" t="str">
        <f t="shared" si="0"/>
        <v>B</v>
      </c>
      <c r="M15" s="25">
        <f aca="true" t="shared" si="4" ref="M15:M24">IF(L15="A",4,IF(L15="B",3,IF(L15="C",2,IF(L15="D",1,0))))</f>
        <v>3</v>
      </c>
      <c r="N15" s="26" t="str">
        <f aca="true" t="shared" si="5" ref="N15:N24">IF(L15="A","GIỎI",IF(L15="B","KHÁ",IF(L15="C","TB",IF(L15="D","TB YẾU","KÉM"))))</f>
        <v>KHÁ</v>
      </c>
      <c r="O15" s="27" t="str">
        <f t="shared" si="1"/>
        <v>ĐẠT</v>
      </c>
    </row>
    <row r="16" spans="1:15" s="3" customFormat="1" ht="19.5" customHeight="1">
      <c r="A16" s="8">
        <v>7</v>
      </c>
      <c r="B16" s="65" t="s">
        <v>47</v>
      </c>
      <c r="C16" s="66" t="s">
        <v>48</v>
      </c>
      <c r="D16" s="67" t="s">
        <v>46</v>
      </c>
      <c r="E16" s="68" t="s">
        <v>21</v>
      </c>
      <c r="F16" s="40">
        <v>10</v>
      </c>
      <c r="G16" s="40">
        <v>8</v>
      </c>
      <c r="H16" s="40"/>
      <c r="I16" s="13">
        <f t="shared" si="2"/>
        <v>8</v>
      </c>
      <c r="J16" s="13">
        <v>6</v>
      </c>
      <c r="K16" s="18">
        <f t="shared" si="3"/>
        <v>6.8</v>
      </c>
      <c r="L16" s="16" t="str">
        <f t="shared" si="0"/>
        <v>C</v>
      </c>
      <c r="M16" s="17">
        <f t="shared" si="4"/>
        <v>2</v>
      </c>
      <c r="N16" s="7" t="str">
        <f t="shared" si="5"/>
        <v>TB</v>
      </c>
      <c r="O16" s="2" t="str">
        <f t="shared" si="1"/>
        <v>ĐẠT</v>
      </c>
    </row>
    <row r="17" spans="1:15" s="3" customFormat="1" ht="19.5" customHeight="1">
      <c r="A17" s="8">
        <v>8</v>
      </c>
      <c r="B17" s="65" t="s">
        <v>49</v>
      </c>
      <c r="C17" s="66" t="s">
        <v>17</v>
      </c>
      <c r="D17" s="67" t="s">
        <v>50</v>
      </c>
      <c r="E17" s="68" t="s">
        <v>51</v>
      </c>
      <c r="F17" s="40">
        <v>9</v>
      </c>
      <c r="G17" s="40">
        <v>8</v>
      </c>
      <c r="H17" s="40"/>
      <c r="I17" s="13">
        <f t="shared" si="2"/>
        <v>8</v>
      </c>
      <c r="J17" s="13">
        <v>7</v>
      </c>
      <c r="K17" s="18">
        <f t="shared" si="3"/>
        <v>7.4</v>
      </c>
      <c r="L17" s="16" t="str">
        <f t="shared" si="0"/>
        <v>B</v>
      </c>
      <c r="M17" s="17">
        <f t="shared" si="4"/>
        <v>3</v>
      </c>
      <c r="N17" s="7" t="str">
        <f t="shared" si="5"/>
        <v>KHÁ</v>
      </c>
      <c r="O17" s="2" t="str">
        <f t="shared" si="1"/>
        <v>ĐẠT</v>
      </c>
    </row>
    <row r="18" spans="1:15" s="3" customFormat="1" ht="19.5" customHeight="1">
      <c r="A18" s="8">
        <v>9</v>
      </c>
      <c r="B18" s="65" t="s">
        <v>52</v>
      </c>
      <c r="C18" s="66" t="s">
        <v>53</v>
      </c>
      <c r="D18" s="67" t="s">
        <v>50</v>
      </c>
      <c r="E18" s="68" t="s">
        <v>54</v>
      </c>
      <c r="F18" s="40">
        <v>10</v>
      </c>
      <c r="G18" s="40">
        <v>8</v>
      </c>
      <c r="H18" s="40"/>
      <c r="I18" s="13">
        <f t="shared" si="2"/>
        <v>8</v>
      </c>
      <c r="J18" s="13">
        <v>6.5</v>
      </c>
      <c r="K18" s="18">
        <f t="shared" si="3"/>
        <v>7.2</v>
      </c>
      <c r="L18" s="16" t="str">
        <f t="shared" si="0"/>
        <v>B</v>
      </c>
      <c r="M18" s="17">
        <f t="shared" si="4"/>
        <v>3</v>
      </c>
      <c r="N18" s="7" t="str">
        <f t="shared" si="5"/>
        <v>KHÁ</v>
      </c>
      <c r="O18" s="2" t="str">
        <f t="shared" si="1"/>
        <v>ĐẠT</v>
      </c>
    </row>
    <row r="19" spans="1:15" s="3" customFormat="1" ht="19.5" customHeight="1">
      <c r="A19" s="8">
        <v>10</v>
      </c>
      <c r="B19" s="61" t="s">
        <v>55</v>
      </c>
      <c r="C19" s="62" t="s">
        <v>56</v>
      </c>
      <c r="D19" s="63" t="s">
        <v>57</v>
      </c>
      <c r="E19" s="64" t="s">
        <v>58</v>
      </c>
      <c r="F19" s="40">
        <v>10</v>
      </c>
      <c r="G19" s="40">
        <v>8</v>
      </c>
      <c r="H19" s="40"/>
      <c r="I19" s="13">
        <f t="shared" si="2"/>
        <v>8</v>
      </c>
      <c r="J19" s="13">
        <v>6</v>
      </c>
      <c r="K19" s="18">
        <f t="shared" si="3"/>
        <v>6.8</v>
      </c>
      <c r="L19" s="16" t="str">
        <f t="shared" si="0"/>
        <v>C</v>
      </c>
      <c r="M19" s="17">
        <f t="shared" si="4"/>
        <v>2</v>
      </c>
      <c r="N19" s="7" t="str">
        <f t="shared" si="5"/>
        <v>TB</v>
      </c>
      <c r="O19" s="2" t="str">
        <f t="shared" si="1"/>
        <v>ĐẠT</v>
      </c>
    </row>
    <row r="20" spans="1:15" s="3" customFormat="1" ht="19.5" customHeight="1">
      <c r="A20" s="8">
        <v>11</v>
      </c>
      <c r="B20" s="65" t="s">
        <v>59</v>
      </c>
      <c r="C20" s="66" t="s">
        <v>23</v>
      </c>
      <c r="D20" s="67" t="s">
        <v>60</v>
      </c>
      <c r="E20" s="68" t="s">
        <v>61</v>
      </c>
      <c r="F20" s="40">
        <v>10</v>
      </c>
      <c r="G20" s="40">
        <v>9</v>
      </c>
      <c r="H20" s="40"/>
      <c r="I20" s="13">
        <f t="shared" si="2"/>
        <v>9</v>
      </c>
      <c r="J20" s="13">
        <v>7</v>
      </c>
      <c r="K20" s="18">
        <f t="shared" si="3"/>
        <v>7.7</v>
      </c>
      <c r="L20" s="16" t="str">
        <f t="shared" si="0"/>
        <v>B</v>
      </c>
      <c r="M20" s="17">
        <f t="shared" si="4"/>
        <v>3</v>
      </c>
      <c r="N20" s="7" t="str">
        <f t="shared" si="5"/>
        <v>KHÁ</v>
      </c>
      <c r="O20" s="2" t="str">
        <f t="shared" si="1"/>
        <v>ĐẠT</v>
      </c>
    </row>
    <row r="21" spans="1:15" s="28" customFormat="1" ht="19.5" customHeight="1">
      <c r="A21" s="23">
        <v>12</v>
      </c>
      <c r="B21" s="61" t="s">
        <v>62</v>
      </c>
      <c r="C21" s="62" t="s">
        <v>63</v>
      </c>
      <c r="D21" s="63" t="s">
        <v>64</v>
      </c>
      <c r="E21" s="64" t="s">
        <v>65</v>
      </c>
      <c r="F21" s="40">
        <v>9</v>
      </c>
      <c r="G21" s="40">
        <v>9</v>
      </c>
      <c r="H21" s="40"/>
      <c r="I21" s="13">
        <f t="shared" si="2"/>
        <v>9</v>
      </c>
      <c r="J21" s="44">
        <v>7</v>
      </c>
      <c r="K21" s="18">
        <f t="shared" si="3"/>
        <v>7.6</v>
      </c>
      <c r="L21" s="24" t="str">
        <f t="shared" si="0"/>
        <v>B</v>
      </c>
      <c r="M21" s="25">
        <f t="shared" si="4"/>
        <v>3</v>
      </c>
      <c r="N21" s="26" t="str">
        <f t="shared" si="5"/>
        <v>KHÁ</v>
      </c>
      <c r="O21" s="27" t="str">
        <f t="shared" si="1"/>
        <v>ĐẠT</v>
      </c>
    </row>
    <row r="22" spans="1:15" s="3" customFormat="1" ht="19.5" customHeight="1">
      <c r="A22" s="23">
        <v>13</v>
      </c>
      <c r="B22" s="65" t="s">
        <v>66</v>
      </c>
      <c r="C22" s="66" t="s">
        <v>39</v>
      </c>
      <c r="D22" s="67" t="s">
        <v>15</v>
      </c>
      <c r="E22" s="68" t="s">
        <v>67</v>
      </c>
      <c r="F22" s="40">
        <v>10</v>
      </c>
      <c r="G22" s="40">
        <v>9</v>
      </c>
      <c r="H22" s="40"/>
      <c r="I22" s="13">
        <f t="shared" si="2"/>
        <v>9</v>
      </c>
      <c r="J22" s="13">
        <v>8.5</v>
      </c>
      <c r="K22" s="18">
        <f t="shared" si="3"/>
        <v>8.8</v>
      </c>
      <c r="L22" s="16" t="str">
        <f t="shared" si="0"/>
        <v>A</v>
      </c>
      <c r="M22" s="17">
        <f t="shared" si="4"/>
        <v>4</v>
      </c>
      <c r="N22" s="7" t="str">
        <f t="shared" si="5"/>
        <v>GIỎI</v>
      </c>
      <c r="O22" s="2" t="str">
        <f t="shared" si="1"/>
        <v>ĐẠT</v>
      </c>
    </row>
    <row r="23" spans="1:15" s="3" customFormat="1" ht="19.5" customHeight="1">
      <c r="A23" s="23">
        <v>14</v>
      </c>
      <c r="B23" s="61" t="s">
        <v>68</v>
      </c>
      <c r="C23" s="62" t="s">
        <v>69</v>
      </c>
      <c r="D23" s="63" t="s">
        <v>70</v>
      </c>
      <c r="E23" s="64" t="s">
        <v>71</v>
      </c>
      <c r="F23" s="40">
        <v>10</v>
      </c>
      <c r="G23" s="40">
        <v>8</v>
      </c>
      <c r="H23" s="40"/>
      <c r="I23" s="13">
        <f t="shared" si="2"/>
        <v>8</v>
      </c>
      <c r="J23" s="13">
        <v>6.5</v>
      </c>
      <c r="K23" s="18">
        <f t="shared" si="3"/>
        <v>7.2</v>
      </c>
      <c r="L23" s="16" t="str">
        <f t="shared" si="0"/>
        <v>B</v>
      </c>
      <c r="M23" s="17">
        <f t="shared" si="4"/>
        <v>3</v>
      </c>
      <c r="N23" s="7" t="str">
        <f t="shared" si="5"/>
        <v>KHÁ</v>
      </c>
      <c r="O23" s="2" t="str">
        <f t="shared" si="1"/>
        <v>ĐẠT</v>
      </c>
    </row>
    <row r="24" spans="1:15" s="3" customFormat="1" ht="19.5" customHeight="1">
      <c r="A24" s="23">
        <v>15</v>
      </c>
      <c r="B24" s="61" t="s">
        <v>72</v>
      </c>
      <c r="C24" s="62" t="s">
        <v>22</v>
      </c>
      <c r="D24" s="63" t="s">
        <v>73</v>
      </c>
      <c r="E24" s="64" t="s">
        <v>74</v>
      </c>
      <c r="F24" s="40">
        <v>10</v>
      </c>
      <c r="G24" s="40">
        <v>7</v>
      </c>
      <c r="H24" s="40"/>
      <c r="I24" s="13">
        <f t="shared" si="2"/>
        <v>7</v>
      </c>
      <c r="J24" s="13">
        <v>6</v>
      </c>
      <c r="K24" s="18">
        <f t="shared" si="3"/>
        <v>6.6</v>
      </c>
      <c r="L24" s="16" t="str">
        <f t="shared" si="0"/>
        <v>C</v>
      </c>
      <c r="M24" s="17">
        <f t="shared" si="4"/>
        <v>2</v>
      </c>
      <c r="N24" s="7" t="str">
        <f t="shared" si="5"/>
        <v>TB</v>
      </c>
      <c r="O24" s="2" t="str">
        <f t="shared" si="1"/>
        <v>ĐẠT</v>
      </c>
    </row>
    <row r="25" spans="1:15" s="3" customFormat="1" ht="19.5" customHeight="1">
      <c r="A25" s="23">
        <v>16</v>
      </c>
      <c r="B25" s="65" t="s">
        <v>75</v>
      </c>
      <c r="C25" s="66" t="s">
        <v>18</v>
      </c>
      <c r="D25" s="67" t="s">
        <v>73</v>
      </c>
      <c r="E25" s="68" t="s">
        <v>76</v>
      </c>
      <c r="F25" s="40">
        <v>9</v>
      </c>
      <c r="G25" s="40">
        <v>9</v>
      </c>
      <c r="H25" s="40"/>
      <c r="I25" s="13">
        <f t="shared" si="2"/>
        <v>9</v>
      </c>
      <c r="J25" s="13">
        <v>8</v>
      </c>
      <c r="K25" s="18">
        <f t="shared" si="3"/>
        <v>8.3</v>
      </c>
      <c r="L25" s="16" t="str">
        <f t="shared" si="0"/>
        <v>B</v>
      </c>
      <c r="M25" s="17">
        <f>IF(L25="A",4,IF(L25="B",3,IF(L25="C",2,IF(L25="D",1,0))))</f>
        <v>3</v>
      </c>
      <c r="N25" s="7" t="str">
        <f>IF(L25="A","GIỎI",IF(L25="B","KHÁ",IF(L25="C","TB",IF(L25="D","TB YẾU","KÉM"))))</f>
        <v>KHÁ</v>
      </c>
      <c r="O25" s="2" t="str">
        <f t="shared" si="1"/>
        <v>ĐẠT</v>
      </c>
    </row>
    <row r="26" spans="1:15" s="3" customFormat="1" ht="19.5" customHeight="1">
      <c r="A26" s="23">
        <v>17</v>
      </c>
      <c r="B26" s="61" t="s">
        <v>77</v>
      </c>
      <c r="C26" s="62" t="s">
        <v>18</v>
      </c>
      <c r="D26" s="63" t="s">
        <v>73</v>
      </c>
      <c r="E26" s="64" t="s">
        <v>78</v>
      </c>
      <c r="F26" s="40">
        <v>10</v>
      </c>
      <c r="G26" s="40">
        <v>9</v>
      </c>
      <c r="H26" s="40"/>
      <c r="I26" s="13">
        <f t="shared" si="2"/>
        <v>9</v>
      </c>
      <c r="J26" s="13">
        <v>7.5</v>
      </c>
      <c r="K26" s="18">
        <f t="shared" si="3"/>
        <v>8.1</v>
      </c>
      <c r="L26" s="16" t="str">
        <f t="shared" si="0"/>
        <v>B</v>
      </c>
      <c r="M26" s="17">
        <f>IF(L26="A",4,IF(L26="B",3,IF(L26="C",2,IF(L26="D",1,0))))</f>
        <v>3</v>
      </c>
      <c r="N26" s="7" t="str">
        <f>IF(L26="A","GIỎI",IF(L26="B","KHÁ",IF(L26="C","TB",IF(L26="D","TB YẾU","KÉM"))))</f>
        <v>KHÁ</v>
      </c>
      <c r="O26" s="2" t="str">
        <f t="shared" si="1"/>
        <v>ĐẠT</v>
      </c>
    </row>
    <row r="27" spans="1:15" s="3" customFormat="1" ht="19.5" customHeight="1">
      <c r="A27" s="23">
        <v>18</v>
      </c>
      <c r="B27" s="61" t="s">
        <v>79</v>
      </c>
      <c r="C27" s="62" t="s">
        <v>17</v>
      </c>
      <c r="D27" s="63" t="s">
        <v>80</v>
      </c>
      <c r="E27" s="64" t="s">
        <v>81</v>
      </c>
      <c r="F27" s="40">
        <v>10</v>
      </c>
      <c r="G27" s="40">
        <v>9</v>
      </c>
      <c r="H27" s="40"/>
      <c r="I27" s="13">
        <f t="shared" si="2"/>
        <v>9</v>
      </c>
      <c r="J27" s="13">
        <v>8</v>
      </c>
      <c r="K27" s="18">
        <f t="shared" si="3"/>
        <v>8.4</v>
      </c>
      <c r="L27" s="16" t="str">
        <f t="shared" si="0"/>
        <v>B</v>
      </c>
      <c r="M27" s="17">
        <f>IF(L27="A",4,IF(L27="B",3,IF(L27="C",2,IF(L27="D",1,0))))</f>
        <v>3</v>
      </c>
      <c r="N27" s="7" t="str">
        <f>IF(L27="A","GIỎI",IF(L27="B","KHÁ",IF(L27="C","TB",IF(L27="D","TB YẾU","KÉM"))))</f>
        <v>KHÁ</v>
      </c>
      <c r="O27" s="2" t="str">
        <f t="shared" si="1"/>
        <v>ĐẠT</v>
      </c>
    </row>
    <row r="28" spans="1:15" s="3" customFormat="1" ht="19.5" customHeight="1">
      <c r="A28" s="23">
        <v>19</v>
      </c>
      <c r="B28" s="61" t="s">
        <v>82</v>
      </c>
      <c r="C28" s="62" t="s">
        <v>83</v>
      </c>
      <c r="D28" s="63" t="s">
        <v>84</v>
      </c>
      <c r="E28" s="64" t="s">
        <v>85</v>
      </c>
      <c r="F28" s="40">
        <v>10</v>
      </c>
      <c r="G28" s="40">
        <v>7</v>
      </c>
      <c r="H28" s="40"/>
      <c r="I28" s="13">
        <f t="shared" si="2"/>
        <v>7</v>
      </c>
      <c r="J28" s="13">
        <v>7.5</v>
      </c>
      <c r="K28" s="18">
        <f t="shared" si="3"/>
        <v>7.7</v>
      </c>
      <c r="L28" s="16" t="str">
        <f t="shared" si="0"/>
        <v>B</v>
      </c>
      <c r="M28" s="17">
        <f>IF(L28="A",4,IF(L28="B",3,IF(L28="C",2,IF(L28="D",1,0))))</f>
        <v>3</v>
      </c>
      <c r="N28" s="7" t="str">
        <f>IF(L28="A","GIỎI",IF(L28="B","KHÁ",IF(L28="C","TB",IF(L28="D","TB YẾU","KÉM"))))</f>
        <v>KHÁ</v>
      </c>
      <c r="O28" s="2" t="str">
        <f t="shared" si="1"/>
        <v>ĐẠT</v>
      </c>
    </row>
    <row r="29" spans="2:10" ht="15.75">
      <c r="B29" s="90" t="s">
        <v>95</v>
      </c>
      <c r="C29" s="90"/>
      <c r="D29" s="90"/>
      <c r="E29" s="90"/>
      <c r="F29" s="14"/>
      <c r="G29" s="15"/>
      <c r="H29" s="15"/>
      <c r="I29" s="15"/>
      <c r="J29" s="15"/>
    </row>
    <row r="30" spans="2:15" ht="15.75">
      <c r="B30" s="75" t="s">
        <v>88</v>
      </c>
      <c r="C30" s="75"/>
      <c r="D30" s="75"/>
      <c r="E30" s="75" t="s">
        <v>19</v>
      </c>
      <c r="F30" s="75"/>
      <c r="G30" s="75"/>
      <c r="H30" s="75"/>
      <c r="I30" s="76" t="s">
        <v>20</v>
      </c>
      <c r="J30" s="76"/>
      <c r="K30" s="76"/>
      <c r="L30" s="19"/>
      <c r="M30" s="76" t="s">
        <v>89</v>
      </c>
      <c r="N30" s="76"/>
      <c r="O30" s="76"/>
    </row>
    <row r="31" spans="2:13" ht="15.75">
      <c r="B31" s="9"/>
      <c r="C31" s="9"/>
      <c r="D31" s="9"/>
      <c r="E31" s="9"/>
      <c r="F31" s="11"/>
      <c r="G31" s="9"/>
      <c r="H31" s="9"/>
      <c r="I31" s="9"/>
      <c r="J31" s="9"/>
      <c r="K31" s="9"/>
      <c r="L31" s="10"/>
      <c r="M31" s="10"/>
    </row>
    <row r="32" spans="2:13" ht="15.75">
      <c r="B32" s="9"/>
      <c r="C32" s="9"/>
      <c r="D32" s="9"/>
      <c r="E32" s="9"/>
      <c r="F32" s="11"/>
      <c r="G32" s="9"/>
      <c r="H32" s="9"/>
      <c r="I32" s="9"/>
      <c r="J32" s="9"/>
      <c r="K32" s="9"/>
      <c r="L32" s="10"/>
      <c r="M32" s="10"/>
    </row>
    <row r="33" spans="2:13" ht="15.75">
      <c r="B33" s="9"/>
      <c r="C33" s="9"/>
      <c r="D33" s="9"/>
      <c r="E33" s="9"/>
      <c r="F33" s="11"/>
      <c r="G33" s="9"/>
      <c r="H33" s="9"/>
      <c r="I33" s="9"/>
      <c r="J33" s="9"/>
      <c r="K33" s="9"/>
      <c r="L33" s="10"/>
      <c r="M33" s="10"/>
    </row>
    <row r="34" spans="2:15" ht="15.75">
      <c r="B34" s="75" t="s">
        <v>108</v>
      </c>
      <c r="C34" s="75"/>
      <c r="D34" s="75"/>
      <c r="E34" s="75" t="s">
        <v>93</v>
      </c>
      <c r="F34" s="75"/>
      <c r="G34" s="75"/>
      <c r="H34" s="75"/>
      <c r="I34" s="75" t="s">
        <v>92</v>
      </c>
      <c r="J34" s="75"/>
      <c r="K34" s="75"/>
      <c r="L34" s="19"/>
      <c r="M34" s="76" t="s">
        <v>94</v>
      </c>
      <c r="N34" s="76"/>
      <c r="O34" s="76"/>
    </row>
    <row r="35" spans="2:16" ht="15.75">
      <c r="B35" s="75"/>
      <c r="C35" s="75"/>
      <c r="D35" s="75"/>
      <c r="E35" s="9"/>
      <c r="F35" s="11"/>
      <c r="G35" s="20"/>
      <c r="H35" s="20"/>
      <c r="I35" s="20"/>
      <c r="J35" s="20"/>
      <c r="K35" s="9"/>
      <c r="L35" s="76"/>
      <c r="M35" s="76"/>
      <c r="N35" s="76"/>
      <c r="O35" s="19"/>
      <c r="P35" s="19"/>
    </row>
    <row r="36" spans="2:13" ht="15.75">
      <c r="B36" s="9"/>
      <c r="C36" s="9"/>
      <c r="D36" s="9"/>
      <c r="E36" s="9"/>
      <c r="F36" s="11"/>
      <c r="G36" s="9"/>
      <c r="H36" s="9"/>
      <c r="I36" s="9"/>
      <c r="J36" s="9"/>
      <c r="K36" s="9"/>
      <c r="L36" s="10"/>
      <c r="M36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29:E29"/>
    <mergeCell ref="B30:D30"/>
    <mergeCell ref="E30:H30"/>
    <mergeCell ref="I30:K30"/>
    <mergeCell ref="M30:O30"/>
    <mergeCell ref="B34:D34"/>
    <mergeCell ref="E34:H34"/>
    <mergeCell ref="I34:K34"/>
    <mergeCell ref="M34:O34"/>
    <mergeCell ref="B35:D35"/>
    <mergeCell ref="L35:N35"/>
  </mergeCells>
  <printOptions/>
  <pageMargins left="0.34" right="0.18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T12" sqref="T12:T13"/>
    </sheetView>
  </sheetViews>
  <sheetFormatPr defaultColWidth="9.140625" defaultRowHeight="12.75"/>
  <cols>
    <col min="1" max="1" width="4.57421875" style="1" bestFit="1" customWidth="1"/>
    <col min="2" max="2" width="11.140625" style="1" customWidth="1"/>
    <col min="3" max="3" width="15.8515625" style="1" customWidth="1"/>
    <col min="4" max="4" width="7.28125" style="1" customWidth="1"/>
    <col min="5" max="5" width="10.851562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57421875" style="6" customWidth="1"/>
    <col min="14" max="14" width="9.00390625" style="1" customWidth="1"/>
    <col min="15" max="15" width="12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138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137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</v>
      </c>
      <c r="G8" s="86" t="s">
        <v>106</v>
      </c>
      <c r="H8" s="87"/>
      <c r="I8" s="88"/>
      <c r="J8" s="84" t="s">
        <v>107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3" customFormat="1" ht="19.5" customHeight="1">
      <c r="A10" s="8">
        <v>1</v>
      </c>
      <c r="B10" s="61" t="s">
        <v>26</v>
      </c>
      <c r="C10" s="62" t="s">
        <v>27</v>
      </c>
      <c r="D10" s="63" t="s">
        <v>28</v>
      </c>
      <c r="E10" s="64" t="s">
        <v>29</v>
      </c>
      <c r="F10" s="40">
        <v>8</v>
      </c>
      <c r="G10" s="40">
        <v>7</v>
      </c>
      <c r="H10" s="40"/>
      <c r="I10" s="13">
        <f>G10</f>
        <v>7</v>
      </c>
      <c r="J10" s="13">
        <v>8.5</v>
      </c>
      <c r="K10" s="18">
        <f>ROUND((J10*7+I10*2+F10)/10,1)</f>
        <v>8.2</v>
      </c>
      <c r="L10" s="16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 aca="true" t="shared" si="1" ref="O10:O28">IF(OR(K10&lt;4,J10&lt;=2),"KHÔNG ĐẠT","ĐẠT")</f>
        <v>ĐẠT</v>
      </c>
    </row>
    <row r="11" spans="1:15" s="3" customFormat="1" ht="19.5" customHeight="1">
      <c r="A11" s="8">
        <v>2</v>
      </c>
      <c r="B11" s="65" t="s">
        <v>30</v>
      </c>
      <c r="C11" s="66" t="s">
        <v>31</v>
      </c>
      <c r="D11" s="67" t="s">
        <v>32</v>
      </c>
      <c r="E11" s="68" t="s">
        <v>33</v>
      </c>
      <c r="F11" s="40">
        <v>9</v>
      </c>
      <c r="G11" s="40">
        <v>8</v>
      </c>
      <c r="H11" s="40"/>
      <c r="I11" s="13">
        <f aca="true" t="shared" si="2" ref="I11:I28">G11</f>
        <v>8</v>
      </c>
      <c r="J11" s="13">
        <v>8</v>
      </c>
      <c r="K11" s="18">
        <f aca="true" t="shared" si="3" ref="K11:K28">ROUND((J11*7+I11*2+F11)/10,1)</f>
        <v>8.1</v>
      </c>
      <c r="L11" s="16" t="str">
        <f t="shared" si="0"/>
        <v>B</v>
      </c>
      <c r="M11" s="17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 t="shared" si="1"/>
        <v>ĐẠT</v>
      </c>
    </row>
    <row r="12" spans="1:15" s="3" customFormat="1" ht="19.5" customHeight="1">
      <c r="A12" s="8">
        <v>3</v>
      </c>
      <c r="B12" s="61" t="s">
        <v>34</v>
      </c>
      <c r="C12" s="62" t="s">
        <v>35</v>
      </c>
      <c r="D12" s="63" t="s">
        <v>36</v>
      </c>
      <c r="E12" s="64" t="s">
        <v>37</v>
      </c>
      <c r="F12" s="40">
        <v>10</v>
      </c>
      <c r="G12" s="40">
        <v>7</v>
      </c>
      <c r="H12" s="40"/>
      <c r="I12" s="13">
        <f t="shared" si="2"/>
        <v>7</v>
      </c>
      <c r="J12" s="13">
        <v>8</v>
      </c>
      <c r="K12" s="18">
        <f t="shared" si="3"/>
        <v>8</v>
      </c>
      <c r="L12" s="16" t="str">
        <f t="shared" si="0"/>
        <v>B</v>
      </c>
      <c r="M12" s="17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 t="shared" si="1"/>
        <v>ĐẠT</v>
      </c>
    </row>
    <row r="13" spans="1:15" s="3" customFormat="1" ht="19.5" customHeight="1">
      <c r="A13" s="8">
        <v>4</v>
      </c>
      <c r="B13" s="61" t="s">
        <v>38</v>
      </c>
      <c r="C13" s="62" t="s">
        <v>39</v>
      </c>
      <c r="D13" s="63" t="s">
        <v>16</v>
      </c>
      <c r="E13" s="64" t="s">
        <v>40</v>
      </c>
      <c r="F13" s="40">
        <v>9</v>
      </c>
      <c r="G13" s="40">
        <v>7</v>
      </c>
      <c r="H13" s="40"/>
      <c r="I13" s="13">
        <f t="shared" si="2"/>
        <v>7</v>
      </c>
      <c r="J13" s="13">
        <v>8.5</v>
      </c>
      <c r="K13" s="18">
        <f t="shared" si="3"/>
        <v>8.3</v>
      </c>
      <c r="L13" s="16" t="str">
        <f t="shared" si="0"/>
        <v>B</v>
      </c>
      <c r="M13" s="17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 t="shared" si="1"/>
        <v>ĐẠT</v>
      </c>
    </row>
    <row r="14" spans="1:15" s="3" customFormat="1" ht="19.5" customHeight="1">
      <c r="A14" s="8">
        <v>5</v>
      </c>
      <c r="B14" s="65" t="s">
        <v>41</v>
      </c>
      <c r="C14" s="66" t="s">
        <v>42</v>
      </c>
      <c r="D14" s="67" t="s">
        <v>14</v>
      </c>
      <c r="E14" s="68" t="s">
        <v>43</v>
      </c>
      <c r="F14" s="40">
        <v>9</v>
      </c>
      <c r="G14" s="40">
        <v>9</v>
      </c>
      <c r="H14" s="40"/>
      <c r="I14" s="13">
        <f t="shared" si="2"/>
        <v>9</v>
      </c>
      <c r="J14" s="13">
        <v>7.5</v>
      </c>
      <c r="K14" s="18">
        <f t="shared" si="3"/>
        <v>8</v>
      </c>
      <c r="L14" s="16" t="str">
        <f t="shared" si="0"/>
        <v>B</v>
      </c>
      <c r="M14" s="17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 t="shared" si="1"/>
        <v>ĐẠT</v>
      </c>
    </row>
    <row r="15" spans="1:15" s="28" customFormat="1" ht="19.5" customHeight="1">
      <c r="A15" s="23">
        <v>6</v>
      </c>
      <c r="B15" s="69" t="s">
        <v>44</v>
      </c>
      <c r="C15" s="70" t="s">
        <v>45</v>
      </c>
      <c r="D15" s="71" t="s">
        <v>46</v>
      </c>
      <c r="E15" s="72" t="s">
        <v>24</v>
      </c>
      <c r="F15" s="40">
        <v>9</v>
      </c>
      <c r="G15" s="40">
        <v>8</v>
      </c>
      <c r="H15" s="40"/>
      <c r="I15" s="13">
        <f t="shared" si="2"/>
        <v>8</v>
      </c>
      <c r="J15" s="44">
        <v>7.5</v>
      </c>
      <c r="K15" s="18">
        <f t="shared" si="3"/>
        <v>7.8</v>
      </c>
      <c r="L15" s="24" t="str">
        <f t="shared" si="0"/>
        <v>B</v>
      </c>
      <c r="M15" s="25">
        <f aca="true" t="shared" si="4" ref="M15:M24">IF(L15="A",4,IF(L15="B",3,IF(L15="C",2,IF(L15="D",1,0))))</f>
        <v>3</v>
      </c>
      <c r="N15" s="26" t="str">
        <f aca="true" t="shared" si="5" ref="N15:N24">IF(L15="A","GIỎI",IF(L15="B","KHÁ",IF(L15="C","TB",IF(L15="D","TB YẾU","KÉM"))))</f>
        <v>KHÁ</v>
      </c>
      <c r="O15" s="27" t="str">
        <f t="shared" si="1"/>
        <v>ĐẠT</v>
      </c>
    </row>
    <row r="16" spans="1:15" s="3" customFormat="1" ht="19.5" customHeight="1">
      <c r="A16" s="8">
        <v>7</v>
      </c>
      <c r="B16" s="65" t="s">
        <v>47</v>
      </c>
      <c r="C16" s="66" t="s">
        <v>48</v>
      </c>
      <c r="D16" s="67" t="s">
        <v>46</v>
      </c>
      <c r="E16" s="68" t="s">
        <v>21</v>
      </c>
      <c r="F16" s="40">
        <v>8</v>
      </c>
      <c r="G16" s="40">
        <v>8</v>
      </c>
      <c r="H16" s="40"/>
      <c r="I16" s="13">
        <f t="shared" si="2"/>
        <v>8</v>
      </c>
      <c r="J16" s="13">
        <v>6.5</v>
      </c>
      <c r="K16" s="18">
        <f t="shared" si="3"/>
        <v>7</v>
      </c>
      <c r="L16" s="16" t="str">
        <f t="shared" si="0"/>
        <v>B</v>
      </c>
      <c r="M16" s="17">
        <f t="shared" si="4"/>
        <v>3</v>
      </c>
      <c r="N16" s="7" t="str">
        <f t="shared" si="5"/>
        <v>KHÁ</v>
      </c>
      <c r="O16" s="2" t="str">
        <f t="shared" si="1"/>
        <v>ĐẠT</v>
      </c>
    </row>
    <row r="17" spans="1:15" s="3" customFormat="1" ht="19.5" customHeight="1">
      <c r="A17" s="8">
        <v>8</v>
      </c>
      <c r="B17" s="65" t="s">
        <v>49</v>
      </c>
      <c r="C17" s="66" t="s">
        <v>17</v>
      </c>
      <c r="D17" s="67" t="s">
        <v>50</v>
      </c>
      <c r="E17" s="68" t="s">
        <v>51</v>
      </c>
      <c r="F17" s="40">
        <v>9</v>
      </c>
      <c r="G17" s="40">
        <v>9</v>
      </c>
      <c r="H17" s="40"/>
      <c r="I17" s="13">
        <f t="shared" si="2"/>
        <v>9</v>
      </c>
      <c r="J17" s="13">
        <v>8.5</v>
      </c>
      <c r="K17" s="18">
        <f t="shared" si="3"/>
        <v>8.7</v>
      </c>
      <c r="L17" s="16" t="str">
        <f t="shared" si="0"/>
        <v>A</v>
      </c>
      <c r="M17" s="17">
        <f t="shared" si="4"/>
        <v>4</v>
      </c>
      <c r="N17" s="7" t="str">
        <f t="shared" si="5"/>
        <v>GIỎI</v>
      </c>
      <c r="O17" s="2" t="str">
        <f t="shared" si="1"/>
        <v>ĐẠT</v>
      </c>
    </row>
    <row r="18" spans="1:15" s="3" customFormat="1" ht="19.5" customHeight="1">
      <c r="A18" s="8">
        <v>9</v>
      </c>
      <c r="B18" s="65" t="s">
        <v>52</v>
      </c>
      <c r="C18" s="66" t="s">
        <v>53</v>
      </c>
      <c r="D18" s="67" t="s">
        <v>50</v>
      </c>
      <c r="E18" s="68" t="s">
        <v>54</v>
      </c>
      <c r="F18" s="40">
        <v>9</v>
      </c>
      <c r="G18" s="40">
        <v>9</v>
      </c>
      <c r="H18" s="40"/>
      <c r="I18" s="13">
        <f t="shared" si="2"/>
        <v>9</v>
      </c>
      <c r="J18" s="13">
        <v>9</v>
      </c>
      <c r="K18" s="18">
        <f t="shared" si="3"/>
        <v>9</v>
      </c>
      <c r="L18" s="16" t="str">
        <f t="shared" si="0"/>
        <v>A</v>
      </c>
      <c r="M18" s="17">
        <f t="shared" si="4"/>
        <v>4</v>
      </c>
      <c r="N18" s="7" t="str">
        <f t="shared" si="5"/>
        <v>GIỎI</v>
      </c>
      <c r="O18" s="2" t="str">
        <f t="shared" si="1"/>
        <v>ĐẠT</v>
      </c>
    </row>
    <row r="19" spans="1:15" s="3" customFormat="1" ht="19.5" customHeight="1">
      <c r="A19" s="8">
        <v>10</v>
      </c>
      <c r="B19" s="61" t="s">
        <v>55</v>
      </c>
      <c r="C19" s="62" t="s">
        <v>56</v>
      </c>
      <c r="D19" s="63" t="s">
        <v>57</v>
      </c>
      <c r="E19" s="64" t="s">
        <v>58</v>
      </c>
      <c r="F19" s="40">
        <v>9</v>
      </c>
      <c r="G19" s="40">
        <v>8</v>
      </c>
      <c r="H19" s="40"/>
      <c r="I19" s="13">
        <f t="shared" si="2"/>
        <v>8</v>
      </c>
      <c r="J19" s="13">
        <v>7.5</v>
      </c>
      <c r="K19" s="18">
        <f t="shared" si="3"/>
        <v>7.8</v>
      </c>
      <c r="L19" s="16" t="str">
        <f t="shared" si="0"/>
        <v>B</v>
      </c>
      <c r="M19" s="17">
        <f t="shared" si="4"/>
        <v>3</v>
      </c>
      <c r="N19" s="7" t="str">
        <f t="shared" si="5"/>
        <v>KHÁ</v>
      </c>
      <c r="O19" s="2" t="str">
        <f t="shared" si="1"/>
        <v>ĐẠT</v>
      </c>
    </row>
    <row r="20" spans="1:15" s="3" customFormat="1" ht="19.5" customHeight="1">
      <c r="A20" s="8">
        <v>11</v>
      </c>
      <c r="B20" s="65" t="s">
        <v>59</v>
      </c>
      <c r="C20" s="66" t="s">
        <v>23</v>
      </c>
      <c r="D20" s="67" t="s">
        <v>60</v>
      </c>
      <c r="E20" s="68" t="s">
        <v>61</v>
      </c>
      <c r="F20" s="40">
        <v>10</v>
      </c>
      <c r="G20" s="40">
        <v>9</v>
      </c>
      <c r="H20" s="40"/>
      <c r="I20" s="13">
        <f t="shared" si="2"/>
        <v>9</v>
      </c>
      <c r="J20" s="13">
        <v>7.5</v>
      </c>
      <c r="K20" s="18">
        <f t="shared" si="3"/>
        <v>8.1</v>
      </c>
      <c r="L20" s="16" t="str">
        <f t="shared" si="0"/>
        <v>B</v>
      </c>
      <c r="M20" s="17">
        <f t="shared" si="4"/>
        <v>3</v>
      </c>
      <c r="N20" s="7" t="str">
        <f t="shared" si="5"/>
        <v>KHÁ</v>
      </c>
      <c r="O20" s="2" t="str">
        <f t="shared" si="1"/>
        <v>ĐẠT</v>
      </c>
    </row>
    <row r="21" spans="1:15" s="28" customFormat="1" ht="19.5" customHeight="1">
      <c r="A21" s="23">
        <v>12</v>
      </c>
      <c r="B21" s="61" t="s">
        <v>62</v>
      </c>
      <c r="C21" s="62" t="s">
        <v>63</v>
      </c>
      <c r="D21" s="63" t="s">
        <v>64</v>
      </c>
      <c r="E21" s="64" t="s">
        <v>65</v>
      </c>
      <c r="F21" s="40">
        <v>9</v>
      </c>
      <c r="G21" s="40">
        <v>9</v>
      </c>
      <c r="H21" s="40"/>
      <c r="I21" s="13">
        <f t="shared" si="2"/>
        <v>9</v>
      </c>
      <c r="J21" s="44">
        <v>8</v>
      </c>
      <c r="K21" s="18">
        <f t="shared" si="3"/>
        <v>8.3</v>
      </c>
      <c r="L21" s="24" t="str">
        <f t="shared" si="0"/>
        <v>B</v>
      </c>
      <c r="M21" s="25">
        <f t="shared" si="4"/>
        <v>3</v>
      </c>
      <c r="N21" s="26" t="str">
        <f t="shared" si="5"/>
        <v>KHÁ</v>
      </c>
      <c r="O21" s="27" t="str">
        <f t="shared" si="1"/>
        <v>ĐẠT</v>
      </c>
    </row>
    <row r="22" spans="1:15" s="3" customFormat="1" ht="19.5" customHeight="1">
      <c r="A22" s="23">
        <v>13</v>
      </c>
      <c r="B22" s="65" t="s">
        <v>66</v>
      </c>
      <c r="C22" s="66" t="s">
        <v>39</v>
      </c>
      <c r="D22" s="67" t="s">
        <v>15</v>
      </c>
      <c r="E22" s="68" t="s">
        <v>67</v>
      </c>
      <c r="F22" s="40">
        <v>10</v>
      </c>
      <c r="G22" s="40">
        <v>9</v>
      </c>
      <c r="H22" s="40"/>
      <c r="I22" s="13">
        <f t="shared" si="2"/>
        <v>9</v>
      </c>
      <c r="J22" s="13">
        <v>8.5</v>
      </c>
      <c r="K22" s="18">
        <f t="shared" si="3"/>
        <v>8.8</v>
      </c>
      <c r="L22" s="16" t="str">
        <f t="shared" si="0"/>
        <v>A</v>
      </c>
      <c r="M22" s="17">
        <f t="shared" si="4"/>
        <v>4</v>
      </c>
      <c r="N22" s="7" t="str">
        <f t="shared" si="5"/>
        <v>GIỎI</v>
      </c>
      <c r="O22" s="2" t="str">
        <f t="shared" si="1"/>
        <v>ĐẠT</v>
      </c>
    </row>
    <row r="23" spans="1:15" s="3" customFormat="1" ht="19.5" customHeight="1">
      <c r="A23" s="23">
        <v>14</v>
      </c>
      <c r="B23" s="61" t="s">
        <v>68</v>
      </c>
      <c r="C23" s="62" t="s">
        <v>69</v>
      </c>
      <c r="D23" s="63" t="s">
        <v>70</v>
      </c>
      <c r="E23" s="64" t="s">
        <v>71</v>
      </c>
      <c r="F23" s="40">
        <v>9</v>
      </c>
      <c r="G23" s="40">
        <v>7</v>
      </c>
      <c r="H23" s="40"/>
      <c r="I23" s="13">
        <f t="shared" si="2"/>
        <v>7</v>
      </c>
      <c r="J23" s="13">
        <v>8</v>
      </c>
      <c r="K23" s="18">
        <f t="shared" si="3"/>
        <v>7.9</v>
      </c>
      <c r="L23" s="16" t="str">
        <f t="shared" si="0"/>
        <v>B</v>
      </c>
      <c r="M23" s="17">
        <f t="shared" si="4"/>
        <v>3</v>
      </c>
      <c r="N23" s="7" t="str">
        <f t="shared" si="5"/>
        <v>KHÁ</v>
      </c>
      <c r="O23" s="2" t="str">
        <f t="shared" si="1"/>
        <v>ĐẠT</v>
      </c>
    </row>
    <row r="24" spans="1:15" s="3" customFormat="1" ht="19.5" customHeight="1">
      <c r="A24" s="23">
        <v>15</v>
      </c>
      <c r="B24" s="61" t="s">
        <v>72</v>
      </c>
      <c r="C24" s="62" t="s">
        <v>22</v>
      </c>
      <c r="D24" s="63" t="s">
        <v>73</v>
      </c>
      <c r="E24" s="64" t="s">
        <v>74</v>
      </c>
      <c r="F24" s="40">
        <v>10</v>
      </c>
      <c r="G24" s="40">
        <v>7</v>
      </c>
      <c r="H24" s="40"/>
      <c r="I24" s="13">
        <f t="shared" si="2"/>
        <v>7</v>
      </c>
      <c r="J24" s="13">
        <v>7.5</v>
      </c>
      <c r="K24" s="18">
        <f t="shared" si="3"/>
        <v>7.7</v>
      </c>
      <c r="L24" s="16" t="str">
        <f t="shared" si="0"/>
        <v>B</v>
      </c>
      <c r="M24" s="17">
        <f t="shared" si="4"/>
        <v>3</v>
      </c>
      <c r="N24" s="7" t="str">
        <f t="shared" si="5"/>
        <v>KHÁ</v>
      </c>
      <c r="O24" s="2" t="str">
        <f t="shared" si="1"/>
        <v>ĐẠT</v>
      </c>
    </row>
    <row r="25" spans="1:15" s="3" customFormat="1" ht="19.5" customHeight="1">
      <c r="A25" s="23">
        <v>16</v>
      </c>
      <c r="B25" s="65" t="s">
        <v>75</v>
      </c>
      <c r="C25" s="66" t="s">
        <v>18</v>
      </c>
      <c r="D25" s="67" t="s">
        <v>73</v>
      </c>
      <c r="E25" s="68" t="s">
        <v>76</v>
      </c>
      <c r="F25" s="40">
        <v>9</v>
      </c>
      <c r="G25" s="40">
        <v>8</v>
      </c>
      <c r="H25" s="40"/>
      <c r="I25" s="13">
        <f t="shared" si="2"/>
        <v>8</v>
      </c>
      <c r="J25" s="13">
        <v>7</v>
      </c>
      <c r="K25" s="18">
        <f t="shared" si="3"/>
        <v>7.4</v>
      </c>
      <c r="L25" s="16" t="str">
        <f t="shared" si="0"/>
        <v>B</v>
      </c>
      <c r="M25" s="17">
        <f>IF(L25="A",4,IF(L25="B",3,IF(L25="C",2,IF(L25="D",1,0))))</f>
        <v>3</v>
      </c>
      <c r="N25" s="7" t="str">
        <f>IF(L25="A","GIỎI",IF(L25="B","KHÁ",IF(L25="C","TB",IF(L25="D","TB YẾU","KÉM"))))</f>
        <v>KHÁ</v>
      </c>
      <c r="O25" s="2" t="str">
        <f t="shared" si="1"/>
        <v>ĐẠT</v>
      </c>
    </row>
    <row r="26" spans="1:15" s="3" customFormat="1" ht="19.5" customHeight="1">
      <c r="A26" s="23">
        <v>17</v>
      </c>
      <c r="B26" s="61" t="s">
        <v>77</v>
      </c>
      <c r="C26" s="62" t="s">
        <v>18</v>
      </c>
      <c r="D26" s="63" t="s">
        <v>73</v>
      </c>
      <c r="E26" s="64" t="s">
        <v>78</v>
      </c>
      <c r="F26" s="40">
        <v>10</v>
      </c>
      <c r="G26" s="40">
        <v>8</v>
      </c>
      <c r="H26" s="40"/>
      <c r="I26" s="13">
        <f t="shared" si="2"/>
        <v>8</v>
      </c>
      <c r="J26" s="13">
        <v>7</v>
      </c>
      <c r="K26" s="18">
        <f t="shared" si="3"/>
        <v>7.5</v>
      </c>
      <c r="L26" s="16" t="str">
        <f t="shared" si="0"/>
        <v>B</v>
      </c>
      <c r="M26" s="17">
        <f>IF(L26="A",4,IF(L26="B",3,IF(L26="C",2,IF(L26="D",1,0))))</f>
        <v>3</v>
      </c>
      <c r="N26" s="7" t="str">
        <f>IF(L26="A","GIỎI",IF(L26="B","KHÁ",IF(L26="C","TB",IF(L26="D","TB YẾU","KÉM"))))</f>
        <v>KHÁ</v>
      </c>
      <c r="O26" s="2" t="str">
        <f t="shared" si="1"/>
        <v>ĐẠT</v>
      </c>
    </row>
    <row r="27" spans="1:15" s="3" customFormat="1" ht="19.5" customHeight="1">
      <c r="A27" s="23">
        <v>18</v>
      </c>
      <c r="B27" s="61" t="s">
        <v>79</v>
      </c>
      <c r="C27" s="62" t="s">
        <v>17</v>
      </c>
      <c r="D27" s="63" t="s">
        <v>80</v>
      </c>
      <c r="E27" s="64" t="s">
        <v>81</v>
      </c>
      <c r="F27" s="40">
        <v>10</v>
      </c>
      <c r="G27" s="40">
        <v>8</v>
      </c>
      <c r="H27" s="40"/>
      <c r="I27" s="13">
        <f t="shared" si="2"/>
        <v>8</v>
      </c>
      <c r="J27" s="13">
        <v>7.5</v>
      </c>
      <c r="K27" s="18">
        <f t="shared" si="3"/>
        <v>7.9</v>
      </c>
      <c r="L27" s="16" t="str">
        <f t="shared" si="0"/>
        <v>B</v>
      </c>
      <c r="M27" s="17">
        <f>IF(L27="A",4,IF(L27="B",3,IF(L27="C",2,IF(L27="D",1,0))))</f>
        <v>3</v>
      </c>
      <c r="N27" s="7" t="str">
        <f>IF(L27="A","GIỎI",IF(L27="B","KHÁ",IF(L27="C","TB",IF(L27="D","TB YẾU","KÉM"))))</f>
        <v>KHÁ</v>
      </c>
      <c r="O27" s="2" t="str">
        <f t="shared" si="1"/>
        <v>ĐẠT</v>
      </c>
    </row>
    <row r="28" spans="1:15" s="3" customFormat="1" ht="19.5" customHeight="1">
      <c r="A28" s="23">
        <v>19</v>
      </c>
      <c r="B28" s="61" t="s">
        <v>82</v>
      </c>
      <c r="C28" s="62" t="s">
        <v>83</v>
      </c>
      <c r="D28" s="63" t="s">
        <v>84</v>
      </c>
      <c r="E28" s="64" t="s">
        <v>85</v>
      </c>
      <c r="F28" s="40">
        <v>9</v>
      </c>
      <c r="G28" s="40">
        <v>7</v>
      </c>
      <c r="H28" s="40"/>
      <c r="I28" s="13">
        <f t="shared" si="2"/>
        <v>7</v>
      </c>
      <c r="J28" s="13">
        <v>6.5</v>
      </c>
      <c r="K28" s="18">
        <f t="shared" si="3"/>
        <v>6.9</v>
      </c>
      <c r="L28" s="16" t="str">
        <f t="shared" si="0"/>
        <v>C</v>
      </c>
      <c r="M28" s="17">
        <f>IF(L28="A",4,IF(L28="B",3,IF(L28="C",2,IF(L28="D",1,0))))</f>
        <v>2</v>
      </c>
      <c r="N28" s="7" t="str">
        <f>IF(L28="A","GIỎI",IF(L28="B","KHÁ",IF(L28="C","TB",IF(L28="D","TB YẾU","KÉM"))))</f>
        <v>TB</v>
      </c>
      <c r="O28" s="2" t="str">
        <f t="shared" si="1"/>
        <v>ĐẠT</v>
      </c>
    </row>
    <row r="29" spans="2:10" ht="15.75">
      <c r="B29" s="90" t="s">
        <v>95</v>
      </c>
      <c r="C29" s="90"/>
      <c r="D29" s="90"/>
      <c r="E29" s="90"/>
      <c r="F29" s="14"/>
      <c r="G29" s="15"/>
      <c r="H29" s="15"/>
      <c r="I29" s="15"/>
      <c r="J29" s="15"/>
    </row>
    <row r="30" spans="2:15" ht="15.75">
      <c r="B30" s="75" t="s">
        <v>88</v>
      </c>
      <c r="C30" s="75"/>
      <c r="D30" s="75"/>
      <c r="E30" s="75" t="s">
        <v>19</v>
      </c>
      <c r="F30" s="75"/>
      <c r="G30" s="75"/>
      <c r="H30" s="75"/>
      <c r="I30" s="76" t="s">
        <v>20</v>
      </c>
      <c r="J30" s="76"/>
      <c r="K30" s="76"/>
      <c r="L30" s="19"/>
      <c r="M30" s="76" t="s">
        <v>89</v>
      </c>
      <c r="N30" s="76"/>
      <c r="O30" s="76"/>
    </row>
    <row r="31" spans="2:13" ht="15.75">
      <c r="B31" s="9"/>
      <c r="C31" s="9"/>
      <c r="D31" s="9"/>
      <c r="E31" s="9"/>
      <c r="F31" s="11"/>
      <c r="G31" s="9"/>
      <c r="H31" s="9"/>
      <c r="I31" s="9"/>
      <c r="J31" s="9"/>
      <c r="K31" s="9"/>
      <c r="L31" s="10"/>
      <c r="M31" s="10"/>
    </row>
    <row r="32" spans="2:13" ht="15.75">
      <c r="B32" s="9"/>
      <c r="C32" s="9"/>
      <c r="D32" s="9"/>
      <c r="E32" s="9"/>
      <c r="F32" s="11"/>
      <c r="G32" s="9"/>
      <c r="H32" s="9"/>
      <c r="I32" s="9"/>
      <c r="J32" s="9"/>
      <c r="K32" s="9"/>
      <c r="L32" s="10"/>
      <c r="M32" s="10"/>
    </row>
    <row r="33" spans="2:13" ht="15.75">
      <c r="B33" s="9"/>
      <c r="C33" s="9"/>
      <c r="D33" s="9"/>
      <c r="E33" s="9"/>
      <c r="F33" s="11"/>
      <c r="G33" s="9"/>
      <c r="H33" s="9"/>
      <c r="I33" s="9"/>
      <c r="J33" s="9"/>
      <c r="K33" s="9"/>
      <c r="L33" s="10"/>
      <c r="M33" s="10"/>
    </row>
    <row r="34" spans="2:15" ht="15.75">
      <c r="B34" s="75" t="s">
        <v>108</v>
      </c>
      <c r="C34" s="75"/>
      <c r="D34" s="75"/>
      <c r="E34" s="75" t="s">
        <v>93</v>
      </c>
      <c r="F34" s="75"/>
      <c r="G34" s="75"/>
      <c r="H34" s="75"/>
      <c r="I34" s="75" t="s">
        <v>92</v>
      </c>
      <c r="J34" s="75"/>
      <c r="K34" s="75"/>
      <c r="L34" s="19"/>
      <c r="M34" s="76" t="s">
        <v>94</v>
      </c>
      <c r="N34" s="76"/>
      <c r="O34" s="76"/>
    </row>
    <row r="35" spans="2:16" ht="15.75">
      <c r="B35" s="75"/>
      <c r="C35" s="75"/>
      <c r="D35" s="75"/>
      <c r="E35" s="9"/>
      <c r="F35" s="11"/>
      <c r="G35" s="20"/>
      <c r="H35" s="20"/>
      <c r="I35" s="20"/>
      <c r="J35" s="20"/>
      <c r="K35" s="9"/>
      <c r="L35" s="76"/>
      <c r="M35" s="76"/>
      <c r="N35" s="76"/>
      <c r="O35" s="19"/>
      <c r="P35" s="19"/>
    </row>
    <row r="36" spans="2:13" ht="15.75">
      <c r="B36" s="9"/>
      <c r="C36" s="9"/>
      <c r="D36" s="9"/>
      <c r="E36" s="9"/>
      <c r="F36" s="11"/>
      <c r="G36" s="9"/>
      <c r="H36" s="9"/>
      <c r="I36" s="9"/>
      <c r="J36" s="9"/>
      <c r="K36" s="9"/>
      <c r="L36" s="10"/>
      <c r="M36" s="10"/>
    </row>
  </sheetData>
  <sheetProtection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29:E29"/>
    <mergeCell ref="B30:D30"/>
    <mergeCell ref="E30:H30"/>
    <mergeCell ref="I30:K30"/>
    <mergeCell ref="M30:O30"/>
    <mergeCell ref="B34:D34"/>
    <mergeCell ref="E34:H34"/>
    <mergeCell ref="I34:K34"/>
    <mergeCell ref="M34:O34"/>
    <mergeCell ref="B35:D35"/>
    <mergeCell ref="L35:N35"/>
  </mergeCells>
  <printOptions/>
  <pageMargins left="0.17" right="0.19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7">
      <selection activeCell="P23" sqref="P23"/>
    </sheetView>
  </sheetViews>
  <sheetFormatPr defaultColWidth="9.140625" defaultRowHeight="12.75"/>
  <cols>
    <col min="1" max="1" width="7.421875" style="1" customWidth="1"/>
    <col min="2" max="2" width="13.8515625" style="1" customWidth="1"/>
    <col min="3" max="3" width="17.140625" style="1" customWidth="1"/>
    <col min="4" max="4" width="7.28125" style="1" customWidth="1"/>
    <col min="5" max="5" width="12.421875" style="1" customWidth="1"/>
    <col min="6" max="6" width="9.7109375" style="12" customWidth="1"/>
    <col min="7" max="7" width="8.7109375" style="1" customWidth="1"/>
    <col min="8" max="8" width="6.00390625" style="6" customWidth="1"/>
    <col min="9" max="9" width="7.7109375" style="6" customWidth="1"/>
    <col min="10" max="10" width="10.28125" style="1" customWidth="1"/>
    <col min="11" max="11" width="13.28125" style="1" customWidth="1"/>
    <col min="12" max="16384" width="9.140625" style="1" customWidth="1"/>
  </cols>
  <sheetData>
    <row r="1" spans="1:10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</row>
    <row r="2" spans="1:10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</row>
    <row r="3" spans="5:10" ht="20.25" customHeight="1">
      <c r="E3" s="73" t="s">
        <v>86</v>
      </c>
      <c r="F3" s="73"/>
      <c r="G3" s="73"/>
      <c r="H3" s="73"/>
      <c r="I3" s="73"/>
      <c r="J3" s="73"/>
    </row>
    <row r="4" spans="5:10" ht="18.75" customHeight="1">
      <c r="E4" s="75" t="s">
        <v>98</v>
      </c>
      <c r="F4" s="75"/>
      <c r="G4" s="75"/>
      <c r="H4" s="75"/>
      <c r="I4" s="75"/>
      <c r="J4" s="75"/>
    </row>
    <row r="5" spans="5:10" ht="18.75" customHeight="1">
      <c r="E5" s="83" t="s">
        <v>143</v>
      </c>
      <c r="F5" s="83"/>
      <c r="G5" s="83"/>
      <c r="H5" s="83"/>
      <c r="I5" s="83"/>
      <c r="J5" s="83"/>
    </row>
    <row r="6" spans="5:10" ht="15.75" customHeight="1">
      <c r="E6" s="83" t="s">
        <v>100</v>
      </c>
      <c r="F6" s="83"/>
      <c r="G6" s="83"/>
      <c r="H6" s="83"/>
      <c r="I6" s="83"/>
      <c r="J6" s="83"/>
    </row>
    <row r="7" ht="10.5" customHeight="1"/>
    <row r="8" spans="1:11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101</v>
      </c>
      <c r="G8" s="86" t="s">
        <v>9</v>
      </c>
      <c r="H8" s="87"/>
      <c r="I8" s="88"/>
      <c r="J8" s="79" t="s">
        <v>13</v>
      </c>
      <c r="K8" s="80"/>
    </row>
    <row r="9" spans="1:11" s="5" customFormat="1" ht="40.5" customHeight="1">
      <c r="A9" s="74"/>
      <c r="B9" s="74"/>
      <c r="C9" s="74"/>
      <c r="D9" s="74"/>
      <c r="E9" s="74"/>
      <c r="F9" s="85"/>
      <c r="G9" s="4" t="s">
        <v>11</v>
      </c>
      <c r="H9" s="4" t="s">
        <v>6</v>
      </c>
      <c r="I9" s="4" t="s">
        <v>12</v>
      </c>
      <c r="J9" s="81"/>
      <c r="K9" s="82"/>
    </row>
    <row r="10" spans="1:11" s="3" customFormat="1" ht="19.5" customHeight="1">
      <c r="A10" s="8">
        <v>1</v>
      </c>
      <c r="B10" s="45" t="s">
        <v>26</v>
      </c>
      <c r="C10" s="29" t="s">
        <v>27</v>
      </c>
      <c r="D10" s="30" t="s">
        <v>28</v>
      </c>
      <c r="E10" s="43" t="s">
        <v>29</v>
      </c>
      <c r="F10" s="40">
        <v>8.9</v>
      </c>
      <c r="G10" s="18">
        <f>F10</f>
        <v>8.9</v>
      </c>
      <c r="H10" s="16" t="str">
        <f>IF(G10&gt;=8.5,"A",IF(G10&gt;=7,"B",IF(G10&gt;=5.5,"C",IF(G10&gt;=4,"D",IF(AND(G10&lt;4,G10&gt;=0),"F",IF(AND(F10="",#REF!="",#REF!=""),"I",IF(OR(F10&lt;&gt;"",#REF!&lt;&gt;"",#REF!&lt;&gt;""),"X","R")))))))</f>
        <v>A</v>
      </c>
      <c r="I10" s="17">
        <f>IF(H10="A",4,IF(H10="B",3,IF(H10="C",2,IF(H10="D",1,0))))</f>
        <v>4</v>
      </c>
      <c r="J10" s="7" t="str">
        <f>IF(H10="A","GIỎI",IF(H10="B","KHÁ",IF(H10="C","TB",IF(H10="D","TB YẾU","KÉM"))))</f>
        <v>GIỎI</v>
      </c>
      <c r="K10" s="2" t="str">
        <f>IF(OR(G10&lt;4,F10&lt;=2),"KHÔNG ĐẠT","ĐẠT")</f>
        <v>ĐẠT</v>
      </c>
    </row>
    <row r="11" spans="1:11" s="3" customFormat="1" ht="19.5" customHeight="1">
      <c r="A11" s="8">
        <v>2</v>
      </c>
      <c r="B11" s="46" t="s">
        <v>30</v>
      </c>
      <c r="C11" s="31" t="s">
        <v>31</v>
      </c>
      <c r="D11" s="32" t="s">
        <v>32</v>
      </c>
      <c r="E11" s="42" t="s">
        <v>33</v>
      </c>
      <c r="F11" s="40">
        <v>8.7</v>
      </c>
      <c r="G11" s="18">
        <f aca="true" t="shared" si="0" ref="G11:G28">F11</f>
        <v>8.7</v>
      </c>
      <c r="H11" s="16" t="str">
        <f>IF(G11&gt;=8.5,"A",IF(G11&gt;=7,"B",IF(G11&gt;=5.5,"C",IF(G11&gt;=4,"D",IF(AND(G11&lt;4,G11&gt;=0),"F",IF(AND(F11="",#REF!="",#REF!=""),"I",IF(OR(F11&lt;&gt;"",#REF!&lt;&gt;"",#REF!&lt;&gt;""),"X","R")))))))</f>
        <v>A</v>
      </c>
      <c r="I11" s="17">
        <f>IF(H11="A",4,IF(H11="B",3,IF(H11="C",2,IF(H11="D",1,0))))</f>
        <v>4</v>
      </c>
      <c r="J11" s="7" t="str">
        <f>IF(H11="A","GIỎI",IF(H11="B","KHÁ",IF(H11="C","TB",IF(H11="D","TB YẾU","KÉM"))))</f>
        <v>GIỎI</v>
      </c>
      <c r="K11" s="2" t="str">
        <f aca="true" t="shared" si="1" ref="K11:K28">IF(OR(G11&lt;4,F11&lt;=2),"KHÔNG ĐẠT","ĐẠT")</f>
        <v>ĐẠT</v>
      </c>
    </row>
    <row r="12" spans="1:11" s="3" customFormat="1" ht="19.5" customHeight="1">
      <c r="A12" s="8">
        <v>3</v>
      </c>
      <c r="B12" s="45" t="s">
        <v>34</v>
      </c>
      <c r="C12" s="29" t="s">
        <v>35</v>
      </c>
      <c r="D12" s="30" t="s">
        <v>36</v>
      </c>
      <c r="E12" s="43" t="s">
        <v>37</v>
      </c>
      <c r="F12" s="40">
        <v>8.3</v>
      </c>
      <c r="G12" s="18">
        <f t="shared" si="0"/>
        <v>8.3</v>
      </c>
      <c r="H12" s="16" t="str">
        <f>IF(G12&gt;=8.5,"A",IF(G12&gt;=7,"B",IF(G12&gt;=5.5,"C",IF(G12&gt;=4,"D",IF(AND(G12&lt;4,G12&gt;=0),"F",IF(AND(F12="",#REF!="",#REF!=""),"I",IF(OR(F12&lt;&gt;"",#REF!&lt;&gt;"",#REF!&lt;&gt;""),"X","R")))))))</f>
        <v>B</v>
      </c>
      <c r="I12" s="17">
        <f>IF(H12="A",4,IF(H12="B",3,IF(H12="C",2,IF(H12="D",1,0))))</f>
        <v>3</v>
      </c>
      <c r="J12" s="7" t="str">
        <f>IF(H12="A","GIỎI",IF(H12="B","KHÁ",IF(H12="C","TB",IF(H12="D","TB YẾU","KÉM"))))</f>
        <v>KHÁ</v>
      </c>
      <c r="K12" s="2" t="str">
        <f t="shared" si="1"/>
        <v>ĐẠT</v>
      </c>
    </row>
    <row r="13" spans="1:11" s="3" customFormat="1" ht="19.5" customHeight="1">
      <c r="A13" s="8">
        <v>4</v>
      </c>
      <c r="B13" s="45" t="s">
        <v>38</v>
      </c>
      <c r="C13" s="29" t="s">
        <v>39</v>
      </c>
      <c r="D13" s="30" t="s">
        <v>16</v>
      </c>
      <c r="E13" s="43" t="s">
        <v>40</v>
      </c>
      <c r="F13" s="40">
        <v>8.8</v>
      </c>
      <c r="G13" s="18">
        <f t="shared" si="0"/>
        <v>8.8</v>
      </c>
      <c r="H13" s="16" t="str">
        <f>IF(G13&gt;=8.5,"A",IF(G13&gt;=7,"B",IF(G13&gt;=5.5,"C",IF(G13&gt;=4,"D",IF(AND(G13&lt;4,G13&gt;=0),"F",IF(AND(F13="",#REF!="",#REF!=""),"I",IF(OR(F13&lt;&gt;"",#REF!&lt;&gt;"",#REF!&lt;&gt;""),"X","R")))))))</f>
        <v>A</v>
      </c>
      <c r="I13" s="17">
        <f>IF(H13="A",4,IF(H13="B",3,IF(H13="C",2,IF(H13="D",1,0))))</f>
        <v>4</v>
      </c>
      <c r="J13" s="7" t="str">
        <f>IF(H13="A","GIỎI",IF(H13="B","KHÁ",IF(H13="C","TB",IF(H13="D","TB YẾU","KÉM"))))</f>
        <v>GIỎI</v>
      </c>
      <c r="K13" s="2" t="str">
        <f t="shared" si="1"/>
        <v>ĐẠT</v>
      </c>
    </row>
    <row r="14" spans="1:11" s="3" customFormat="1" ht="19.5" customHeight="1">
      <c r="A14" s="8">
        <v>5</v>
      </c>
      <c r="B14" s="46" t="s">
        <v>41</v>
      </c>
      <c r="C14" s="31" t="s">
        <v>42</v>
      </c>
      <c r="D14" s="32" t="s">
        <v>14</v>
      </c>
      <c r="E14" s="42" t="s">
        <v>43</v>
      </c>
      <c r="F14" s="40">
        <v>8.3</v>
      </c>
      <c r="G14" s="18">
        <f t="shared" si="0"/>
        <v>8.3</v>
      </c>
      <c r="H14" s="16" t="str">
        <f>IF(G14&gt;=8.5,"A",IF(G14&gt;=7,"B",IF(G14&gt;=5.5,"C",IF(G14&gt;=4,"D",IF(AND(G14&lt;4,G14&gt;=0),"F",IF(AND(F14="",#REF!="",#REF!=""),"I",IF(OR(F14&lt;&gt;"",#REF!&lt;&gt;"",#REF!&lt;&gt;""),"X","R")))))))</f>
        <v>B</v>
      </c>
      <c r="I14" s="17">
        <f>IF(H14="A",4,IF(H14="B",3,IF(H14="C",2,IF(H14="D",1,0))))</f>
        <v>3</v>
      </c>
      <c r="J14" s="7" t="str">
        <f>IF(H14="A","GIỎI",IF(H14="B","KHÁ",IF(H14="C","TB",IF(H14="D","TB YẾU","KÉM"))))</f>
        <v>KHÁ</v>
      </c>
      <c r="K14" s="2" t="str">
        <f t="shared" si="1"/>
        <v>ĐẠT</v>
      </c>
    </row>
    <row r="15" spans="1:11" s="28" customFormat="1" ht="19.5" customHeight="1">
      <c r="A15" s="23">
        <v>6</v>
      </c>
      <c r="B15" s="47" t="s">
        <v>44</v>
      </c>
      <c r="C15" s="36" t="s">
        <v>45</v>
      </c>
      <c r="D15" s="37" t="s">
        <v>46</v>
      </c>
      <c r="E15" s="41" t="s">
        <v>24</v>
      </c>
      <c r="F15" s="40">
        <v>7.6</v>
      </c>
      <c r="G15" s="18">
        <f t="shared" si="0"/>
        <v>7.6</v>
      </c>
      <c r="H15" s="24" t="str">
        <f>IF(G15&gt;=8.5,"A",IF(G15&gt;=7,"B",IF(G15&gt;=5.5,"C",IF(G15&gt;=4,"D",IF(AND(G15&lt;4,G15&gt;=0),"F",IF(AND(F15="",#REF!="",#REF!=""),"I",IF(OR(F15&lt;&gt;"",#REF!&lt;&gt;"",#REF!&lt;&gt;""),"X","R")))))))</f>
        <v>B</v>
      </c>
      <c r="I15" s="25">
        <f aca="true" t="shared" si="2" ref="I15:I24">IF(H15="A",4,IF(H15="B",3,IF(H15="C",2,IF(H15="D",1,0))))</f>
        <v>3</v>
      </c>
      <c r="J15" s="26" t="str">
        <f aca="true" t="shared" si="3" ref="J15:J24">IF(H15="A","GIỎI",IF(H15="B","KHÁ",IF(H15="C","TB",IF(H15="D","TB YẾU","KÉM"))))</f>
        <v>KHÁ</v>
      </c>
      <c r="K15" s="2" t="str">
        <f t="shared" si="1"/>
        <v>ĐẠT</v>
      </c>
    </row>
    <row r="16" spans="1:11" s="3" customFormat="1" ht="19.5" customHeight="1">
      <c r="A16" s="8">
        <v>7</v>
      </c>
      <c r="B16" s="46" t="s">
        <v>47</v>
      </c>
      <c r="C16" s="31" t="s">
        <v>48</v>
      </c>
      <c r="D16" s="32" t="s">
        <v>46</v>
      </c>
      <c r="E16" s="42" t="s">
        <v>21</v>
      </c>
      <c r="F16" s="40">
        <v>8.9</v>
      </c>
      <c r="G16" s="18">
        <f t="shared" si="0"/>
        <v>8.9</v>
      </c>
      <c r="H16" s="16" t="str">
        <f>IF(G16&gt;=8.5,"A",IF(G16&gt;=7,"B",IF(G16&gt;=5.5,"C",IF(G16&gt;=4,"D",IF(AND(G16&lt;4,G16&gt;=0),"F",IF(AND(F16="",#REF!="",#REF!=""),"I",IF(OR(F16&lt;&gt;"",#REF!&lt;&gt;"",#REF!&lt;&gt;""),"X","R")))))))</f>
        <v>A</v>
      </c>
      <c r="I16" s="17">
        <f t="shared" si="2"/>
        <v>4</v>
      </c>
      <c r="J16" s="7" t="str">
        <f t="shared" si="3"/>
        <v>GIỎI</v>
      </c>
      <c r="K16" s="2" t="str">
        <f t="shared" si="1"/>
        <v>ĐẠT</v>
      </c>
    </row>
    <row r="17" spans="1:11" s="3" customFormat="1" ht="19.5" customHeight="1">
      <c r="A17" s="8">
        <v>8</v>
      </c>
      <c r="B17" s="46" t="s">
        <v>49</v>
      </c>
      <c r="C17" s="31" t="s">
        <v>17</v>
      </c>
      <c r="D17" s="32" t="s">
        <v>50</v>
      </c>
      <c r="E17" s="42" t="s">
        <v>51</v>
      </c>
      <c r="F17" s="40">
        <v>9.1</v>
      </c>
      <c r="G17" s="18">
        <f t="shared" si="0"/>
        <v>9.1</v>
      </c>
      <c r="H17" s="16" t="str">
        <f>IF(G17&gt;=8.5,"A",IF(G17&gt;=7,"B",IF(G17&gt;=5.5,"C",IF(G17&gt;=4,"D",IF(AND(G17&lt;4,G17&gt;=0),"F",IF(AND(F17="",#REF!="",#REF!=""),"I",IF(OR(F17&lt;&gt;"",#REF!&lt;&gt;"",#REF!&lt;&gt;""),"X","R")))))))</f>
        <v>A</v>
      </c>
      <c r="I17" s="17">
        <f t="shared" si="2"/>
        <v>4</v>
      </c>
      <c r="J17" s="7" t="str">
        <f t="shared" si="3"/>
        <v>GIỎI</v>
      </c>
      <c r="K17" s="2" t="str">
        <f t="shared" si="1"/>
        <v>ĐẠT</v>
      </c>
    </row>
    <row r="18" spans="1:11" s="3" customFormat="1" ht="19.5" customHeight="1">
      <c r="A18" s="8">
        <v>9</v>
      </c>
      <c r="B18" s="46" t="s">
        <v>52</v>
      </c>
      <c r="C18" s="31" t="s">
        <v>53</v>
      </c>
      <c r="D18" s="32" t="s">
        <v>50</v>
      </c>
      <c r="E18" s="42" t="s">
        <v>54</v>
      </c>
      <c r="F18" s="40">
        <v>8.5</v>
      </c>
      <c r="G18" s="18">
        <f t="shared" si="0"/>
        <v>8.5</v>
      </c>
      <c r="H18" s="16" t="str">
        <f>IF(G18&gt;=8.5,"A",IF(G18&gt;=7,"B",IF(G18&gt;=5.5,"C",IF(G18&gt;=4,"D",IF(AND(G18&lt;4,G18&gt;=0),"F",IF(AND(F18="",#REF!="",#REF!=""),"I",IF(OR(F18&lt;&gt;"",#REF!&lt;&gt;"",#REF!&lt;&gt;""),"X","R")))))))</f>
        <v>A</v>
      </c>
      <c r="I18" s="17">
        <f t="shared" si="2"/>
        <v>4</v>
      </c>
      <c r="J18" s="7" t="str">
        <f t="shared" si="3"/>
        <v>GIỎI</v>
      </c>
      <c r="K18" s="2" t="str">
        <f t="shared" si="1"/>
        <v>ĐẠT</v>
      </c>
    </row>
    <row r="19" spans="1:11" s="3" customFormat="1" ht="19.5" customHeight="1">
      <c r="A19" s="8">
        <v>10</v>
      </c>
      <c r="B19" s="45" t="s">
        <v>55</v>
      </c>
      <c r="C19" s="29" t="s">
        <v>56</v>
      </c>
      <c r="D19" s="30" t="s">
        <v>57</v>
      </c>
      <c r="E19" s="43" t="s">
        <v>58</v>
      </c>
      <c r="F19" s="40">
        <v>8.9</v>
      </c>
      <c r="G19" s="18">
        <f t="shared" si="0"/>
        <v>8.9</v>
      </c>
      <c r="H19" s="16" t="str">
        <f>IF(G19&gt;=8.5,"A",IF(G19&gt;=7,"B",IF(G19&gt;=5.5,"C",IF(G19&gt;=4,"D",IF(AND(G19&lt;4,G19&gt;=0),"F",IF(AND(F19="",#REF!="",#REF!=""),"I",IF(OR(F19&lt;&gt;"",#REF!&lt;&gt;"",#REF!&lt;&gt;""),"X","R")))))))</f>
        <v>A</v>
      </c>
      <c r="I19" s="17">
        <f t="shared" si="2"/>
        <v>4</v>
      </c>
      <c r="J19" s="7" t="str">
        <f t="shared" si="3"/>
        <v>GIỎI</v>
      </c>
      <c r="K19" s="2" t="str">
        <f t="shared" si="1"/>
        <v>ĐẠT</v>
      </c>
    </row>
    <row r="20" spans="1:11" s="3" customFormat="1" ht="19.5" customHeight="1">
      <c r="A20" s="8">
        <v>11</v>
      </c>
      <c r="B20" s="46" t="s">
        <v>59</v>
      </c>
      <c r="C20" s="31" t="s">
        <v>23</v>
      </c>
      <c r="D20" s="32" t="s">
        <v>60</v>
      </c>
      <c r="E20" s="42" t="s">
        <v>61</v>
      </c>
      <c r="F20" s="40">
        <v>8.9</v>
      </c>
      <c r="G20" s="18">
        <f t="shared" si="0"/>
        <v>8.9</v>
      </c>
      <c r="H20" s="16" t="str">
        <f>IF(G20&gt;=8.5,"A",IF(G20&gt;=7,"B",IF(G20&gt;=5.5,"C",IF(G20&gt;=4,"D",IF(AND(G20&lt;4,G20&gt;=0),"F",IF(AND(F20="",#REF!="",#REF!=""),"I",IF(OR(F20&lt;&gt;"",#REF!&lt;&gt;"",#REF!&lt;&gt;""),"X","R")))))))</f>
        <v>A</v>
      </c>
      <c r="I20" s="17">
        <f t="shared" si="2"/>
        <v>4</v>
      </c>
      <c r="J20" s="7" t="str">
        <f t="shared" si="3"/>
        <v>GIỎI</v>
      </c>
      <c r="K20" s="2" t="str">
        <f t="shared" si="1"/>
        <v>ĐẠT</v>
      </c>
    </row>
    <row r="21" spans="1:11" s="28" customFormat="1" ht="19.5" customHeight="1">
      <c r="A21" s="23">
        <v>12</v>
      </c>
      <c r="B21" s="45" t="s">
        <v>62</v>
      </c>
      <c r="C21" s="29" t="s">
        <v>63</v>
      </c>
      <c r="D21" s="30" t="s">
        <v>64</v>
      </c>
      <c r="E21" s="43" t="s">
        <v>65</v>
      </c>
      <c r="F21" s="40">
        <v>8.7</v>
      </c>
      <c r="G21" s="18">
        <f t="shared" si="0"/>
        <v>8.7</v>
      </c>
      <c r="H21" s="24" t="str">
        <f>IF(G21&gt;=8.5,"A",IF(G21&gt;=7,"B",IF(G21&gt;=5.5,"C",IF(G21&gt;=4,"D",IF(AND(G21&lt;4,G21&gt;=0),"F",IF(AND(F21="",#REF!="",#REF!=""),"I",IF(OR(F21&lt;&gt;"",#REF!&lt;&gt;"",#REF!&lt;&gt;""),"X","R")))))))</f>
        <v>A</v>
      </c>
      <c r="I21" s="25">
        <f t="shared" si="2"/>
        <v>4</v>
      </c>
      <c r="J21" s="26" t="str">
        <f t="shared" si="3"/>
        <v>GIỎI</v>
      </c>
      <c r="K21" s="2" t="str">
        <f t="shared" si="1"/>
        <v>ĐẠT</v>
      </c>
    </row>
    <row r="22" spans="1:11" s="3" customFormat="1" ht="19.5" customHeight="1">
      <c r="A22" s="23">
        <v>13</v>
      </c>
      <c r="B22" s="46" t="s">
        <v>66</v>
      </c>
      <c r="C22" s="31" t="s">
        <v>39</v>
      </c>
      <c r="D22" s="32" t="s">
        <v>15</v>
      </c>
      <c r="E22" s="42" t="s">
        <v>67</v>
      </c>
      <c r="F22" s="40">
        <v>9.2</v>
      </c>
      <c r="G22" s="18">
        <f t="shared" si="0"/>
        <v>9.2</v>
      </c>
      <c r="H22" s="16" t="str">
        <f>IF(G22&gt;=8.5,"A",IF(G22&gt;=7,"B",IF(G22&gt;=5.5,"C",IF(G22&gt;=4,"D",IF(AND(G22&lt;4,G22&gt;=0),"F",IF(AND(F22="",#REF!="",#REF!=""),"I",IF(OR(F22&lt;&gt;"",#REF!&lt;&gt;"",#REF!&lt;&gt;""),"X","R")))))))</f>
        <v>A</v>
      </c>
      <c r="I22" s="17">
        <f t="shared" si="2"/>
        <v>4</v>
      </c>
      <c r="J22" s="7" t="str">
        <f t="shared" si="3"/>
        <v>GIỎI</v>
      </c>
      <c r="K22" s="2" t="str">
        <f t="shared" si="1"/>
        <v>ĐẠT</v>
      </c>
    </row>
    <row r="23" spans="1:11" s="3" customFormat="1" ht="19.5" customHeight="1">
      <c r="A23" s="23">
        <v>14</v>
      </c>
      <c r="B23" s="45" t="s">
        <v>68</v>
      </c>
      <c r="C23" s="29" t="s">
        <v>69</v>
      </c>
      <c r="D23" s="30" t="s">
        <v>70</v>
      </c>
      <c r="E23" s="43" t="s">
        <v>71</v>
      </c>
      <c r="F23" s="40">
        <v>8.5</v>
      </c>
      <c r="G23" s="18">
        <f t="shared" si="0"/>
        <v>8.5</v>
      </c>
      <c r="H23" s="16" t="str">
        <f>IF(G23&gt;=8.5,"A",IF(G23&gt;=7,"B",IF(G23&gt;=5.5,"C",IF(G23&gt;=4,"D",IF(AND(G23&lt;4,G23&gt;=0),"F",IF(AND(F23="",#REF!="",#REF!=""),"I",IF(OR(F23&lt;&gt;"",#REF!&lt;&gt;"",#REF!&lt;&gt;""),"X","R")))))))</f>
        <v>A</v>
      </c>
      <c r="I23" s="17">
        <f t="shared" si="2"/>
        <v>4</v>
      </c>
      <c r="J23" s="7" t="str">
        <f t="shared" si="3"/>
        <v>GIỎI</v>
      </c>
      <c r="K23" s="2" t="str">
        <f t="shared" si="1"/>
        <v>ĐẠT</v>
      </c>
    </row>
    <row r="24" spans="1:11" s="3" customFormat="1" ht="19.5" customHeight="1">
      <c r="A24" s="23">
        <v>15</v>
      </c>
      <c r="B24" s="45" t="s">
        <v>72</v>
      </c>
      <c r="C24" s="29" t="s">
        <v>22</v>
      </c>
      <c r="D24" s="30" t="s">
        <v>73</v>
      </c>
      <c r="E24" s="43" t="s">
        <v>74</v>
      </c>
      <c r="F24" s="40">
        <v>8.7</v>
      </c>
      <c r="G24" s="18">
        <f t="shared" si="0"/>
        <v>8.7</v>
      </c>
      <c r="H24" s="16" t="str">
        <f>IF(G24&gt;=8.5,"A",IF(G24&gt;=7,"B",IF(G24&gt;=5.5,"C",IF(G24&gt;=4,"D",IF(AND(G24&lt;4,G24&gt;=0),"F",IF(AND(F24="",#REF!="",#REF!=""),"I",IF(OR(F24&lt;&gt;"",#REF!&lt;&gt;"",#REF!&lt;&gt;""),"X","R")))))))</f>
        <v>A</v>
      </c>
      <c r="I24" s="17">
        <f t="shared" si="2"/>
        <v>4</v>
      </c>
      <c r="J24" s="7" t="str">
        <f t="shared" si="3"/>
        <v>GIỎI</v>
      </c>
      <c r="K24" s="2" t="str">
        <f t="shared" si="1"/>
        <v>ĐẠT</v>
      </c>
    </row>
    <row r="25" spans="1:11" s="3" customFormat="1" ht="19.5" customHeight="1">
      <c r="A25" s="23">
        <v>16</v>
      </c>
      <c r="B25" s="46" t="s">
        <v>75</v>
      </c>
      <c r="C25" s="31" t="s">
        <v>18</v>
      </c>
      <c r="D25" s="32" t="s">
        <v>73</v>
      </c>
      <c r="E25" s="42" t="s">
        <v>76</v>
      </c>
      <c r="F25" s="40">
        <v>8.8</v>
      </c>
      <c r="G25" s="18">
        <f t="shared" si="0"/>
        <v>8.8</v>
      </c>
      <c r="H25" s="16" t="str">
        <f>IF(G25&gt;=8.5,"A",IF(G25&gt;=7,"B",IF(G25&gt;=5.5,"C",IF(G25&gt;=4,"D",IF(AND(G25&lt;4,G25&gt;=0),"F",IF(AND(F25="",#REF!="",#REF!=""),"I",IF(OR(F25&lt;&gt;"",#REF!&lt;&gt;"",#REF!&lt;&gt;""),"X","R")))))))</f>
        <v>A</v>
      </c>
      <c r="I25" s="17">
        <f>IF(H25="A",4,IF(H25="B",3,IF(H25="C",2,IF(H25="D",1,0))))</f>
        <v>4</v>
      </c>
      <c r="J25" s="7" t="str">
        <f>IF(H25="A","GIỎI",IF(H25="B","KHÁ",IF(H25="C","TB",IF(H25="D","TB YẾU","KÉM"))))</f>
        <v>GIỎI</v>
      </c>
      <c r="K25" s="2" t="str">
        <f t="shared" si="1"/>
        <v>ĐẠT</v>
      </c>
    </row>
    <row r="26" spans="1:11" s="3" customFormat="1" ht="19.5" customHeight="1">
      <c r="A26" s="23">
        <v>17</v>
      </c>
      <c r="B26" s="45" t="s">
        <v>77</v>
      </c>
      <c r="C26" s="29" t="s">
        <v>18</v>
      </c>
      <c r="D26" s="30" t="s">
        <v>73</v>
      </c>
      <c r="E26" s="43" t="s">
        <v>78</v>
      </c>
      <c r="F26" s="40">
        <v>8.5</v>
      </c>
      <c r="G26" s="18">
        <f t="shared" si="0"/>
        <v>8.5</v>
      </c>
      <c r="H26" s="16" t="str">
        <f>IF(G26&gt;=8.5,"A",IF(G26&gt;=7,"B",IF(G26&gt;=5.5,"C",IF(G26&gt;=4,"D",IF(AND(G26&lt;4,G26&gt;=0),"F",IF(AND(F26="",#REF!="",#REF!=""),"I",IF(OR(F26&lt;&gt;"",#REF!&lt;&gt;"",#REF!&lt;&gt;""),"X","R")))))))</f>
        <v>A</v>
      </c>
      <c r="I26" s="17">
        <f>IF(H26="A",4,IF(H26="B",3,IF(H26="C",2,IF(H26="D",1,0))))</f>
        <v>4</v>
      </c>
      <c r="J26" s="7" t="str">
        <f>IF(H26="A","GIỎI",IF(H26="B","KHÁ",IF(H26="C","TB",IF(H26="D","TB YẾU","KÉM"))))</f>
        <v>GIỎI</v>
      </c>
      <c r="K26" s="2" t="str">
        <f t="shared" si="1"/>
        <v>ĐẠT</v>
      </c>
    </row>
    <row r="27" spans="1:11" s="3" customFormat="1" ht="19.5" customHeight="1">
      <c r="A27" s="23">
        <v>18</v>
      </c>
      <c r="B27" s="45" t="s">
        <v>79</v>
      </c>
      <c r="C27" s="29" t="s">
        <v>17</v>
      </c>
      <c r="D27" s="30" t="s">
        <v>80</v>
      </c>
      <c r="E27" s="43" t="s">
        <v>81</v>
      </c>
      <c r="F27" s="40">
        <v>8.5</v>
      </c>
      <c r="G27" s="18">
        <f t="shared" si="0"/>
        <v>8.5</v>
      </c>
      <c r="H27" s="16" t="str">
        <f>IF(G27&gt;=8.5,"A",IF(G27&gt;=7,"B",IF(G27&gt;=5.5,"C",IF(G27&gt;=4,"D",IF(AND(G27&lt;4,G27&gt;=0),"F",IF(AND(F27="",#REF!="",#REF!=""),"I",IF(OR(F27&lt;&gt;"",#REF!&lt;&gt;"",#REF!&lt;&gt;""),"X","R")))))))</f>
        <v>A</v>
      </c>
      <c r="I27" s="17">
        <f>IF(H27="A",4,IF(H27="B",3,IF(H27="C",2,IF(H27="D",1,0))))</f>
        <v>4</v>
      </c>
      <c r="J27" s="7" t="str">
        <f>IF(H27="A","GIỎI",IF(H27="B","KHÁ",IF(H27="C","TB",IF(H27="D","TB YẾU","KÉM"))))</f>
        <v>GIỎI</v>
      </c>
      <c r="K27" s="2" t="str">
        <f t="shared" si="1"/>
        <v>ĐẠT</v>
      </c>
    </row>
    <row r="28" spans="1:11" s="3" customFormat="1" ht="19.5" customHeight="1">
      <c r="A28" s="23">
        <v>19</v>
      </c>
      <c r="B28" s="45" t="s">
        <v>82</v>
      </c>
      <c r="C28" s="29" t="s">
        <v>83</v>
      </c>
      <c r="D28" s="30" t="s">
        <v>84</v>
      </c>
      <c r="E28" s="43" t="s">
        <v>85</v>
      </c>
      <c r="F28" s="40">
        <v>8.9</v>
      </c>
      <c r="G28" s="18">
        <f t="shared" si="0"/>
        <v>8.9</v>
      </c>
      <c r="H28" s="16" t="str">
        <f>IF(G28&gt;=8.5,"A",IF(G28&gt;=7,"B",IF(G28&gt;=5.5,"C",IF(G28&gt;=4,"D",IF(AND(G28&lt;4,G28&gt;=0),"F",IF(AND(F28="",#REF!="",#REF!=""),"I",IF(OR(F28&lt;&gt;"",#REF!&lt;&gt;"",#REF!&lt;&gt;""),"X","R")))))))</f>
        <v>A</v>
      </c>
      <c r="I28" s="17">
        <f>IF(H28="A",4,IF(H28="B",3,IF(H28="C",2,IF(H28="D",1,0))))</f>
        <v>4</v>
      </c>
      <c r="J28" s="7" t="str">
        <f>IF(H28="A","GIỎI",IF(H28="B","KHÁ",IF(H28="C","TB",IF(H28="D","TB YẾU","KÉM"))))</f>
        <v>GIỎI</v>
      </c>
      <c r="K28" s="2" t="str">
        <f t="shared" si="1"/>
        <v>ĐẠT</v>
      </c>
    </row>
    <row r="29" spans="2:6" ht="15.75">
      <c r="B29" s="90" t="s">
        <v>95</v>
      </c>
      <c r="C29" s="90"/>
      <c r="D29" s="90"/>
      <c r="E29" s="90"/>
      <c r="F29" s="14"/>
    </row>
    <row r="30" spans="2:11" ht="15.75">
      <c r="B30" s="75" t="s">
        <v>88</v>
      </c>
      <c r="C30" s="75"/>
      <c r="D30" s="75"/>
      <c r="E30" s="75" t="s">
        <v>19</v>
      </c>
      <c r="F30" s="75"/>
      <c r="G30" s="76" t="s">
        <v>20</v>
      </c>
      <c r="H30" s="76"/>
      <c r="I30" s="76"/>
      <c r="J30" s="76" t="s">
        <v>89</v>
      </c>
      <c r="K30" s="76"/>
    </row>
    <row r="31" spans="2:9" ht="15.75">
      <c r="B31" s="9"/>
      <c r="C31" s="9"/>
      <c r="D31" s="9"/>
      <c r="E31" s="9"/>
      <c r="F31" s="11"/>
      <c r="G31" s="9"/>
      <c r="H31" s="10"/>
      <c r="I31" s="10"/>
    </row>
    <row r="32" spans="2:9" ht="15.75">
      <c r="B32" s="9"/>
      <c r="C32" s="9"/>
      <c r="D32" s="9"/>
      <c r="E32" s="9"/>
      <c r="F32" s="11"/>
      <c r="G32" s="9"/>
      <c r="H32" s="10"/>
      <c r="I32" s="10"/>
    </row>
    <row r="33" spans="2:9" ht="15.75">
      <c r="B33" s="9"/>
      <c r="C33" s="9"/>
      <c r="D33" s="9"/>
      <c r="E33" s="9"/>
      <c r="F33" s="11"/>
      <c r="G33" s="9"/>
      <c r="H33" s="10"/>
      <c r="I33" s="10"/>
    </row>
    <row r="34" spans="2:12" ht="15.75">
      <c r="B34" s="75" t="s">
        <v>108</v>
      </c>
      <c r="C34" s="75"/>
      <c r="D34" s="75"/>
      <c r="E34" s="75" t="s">
        <v>93</v>
      </c>
      <c r="F34" s="75"/>
      <c r="G34" s="75" t="s">
        <v>92</v>
      </c>
      <c r="H34" s="75"/>
      <c r="I34" s="75"/>
      <c r="J34" s="76" t="s">
        <v>94</v>
      </c>
      <c r="K34" s="76"/>
      <c r="L34" s="76"/>
    </row>
    <row r="35" spans="2:12" ht="15.75">
      <c r="B35" s="75"/>
      <c r="C35" s="75"/>
      <c r="D35" s="75"/>
      <c r="E35" s="9"/>
      <c r="F35" s="11"/>
      <c r="G35" s="9"/>
      <c r="H35" s="76"/>
      <c r="I35" s="76"/>
      <c r="J35" s="76"/>
      <c r="K35" s="19"/>
      <c r="L35" s="19"/>
    </row>
    <row r="36" spans="2:9" ht="15.75">
      <c r="B36" s="9"/>
      <c r="C36" s="9"/>
      <c r="D36" s="9"/>
      <c r="E36" s="9"/>
      <c r="F36" s="11"/>
      <c r="G36" s="9"/>
      <c r="H36" s="10"/>
      <c r="I36" s="10"/>
    </row>
  </sheetData>
  <sheetProtection/>
  <mergeCells count="26">
    <mergeCell ref="B35:D35"/>
    <mergeCell ref="H35:J35"/>
    <mergeCell ref="B29:E29"/>
    <mergeCell ref="B30:D30"/>
    <mergeCell ref="E30:F30"/>
    <mergeCell ref="G30:I30"/>
    <mergeCell ref="J30:K30"/>
    <mergeCell ref="B34:D34"/>
    <mergeCell ref="E34:F34"/>
    <mergeCell ref="G34:I34"/>
    <mergeCell ref="J34:L34"/>
    <mergeCell ref="E5:J5"/>
    <mergeCell ref="E6:J6"/>
    <mergeCell ref="A8:A9"/>
    <mergeCell ref="B8:B9"/>
    <mergeCell ref="C8:D9"/>
    <mergeCell ref="E8:E9"/>
    <mergeCell ref="F8:F9"/>
    <mergeCell ref="G8:I8"/>
    <mergeCell ref="J8:K9"/>
    <mergeCell ref="A1:D1"/>
    <mergeCell ref="E1:J1"/>
    <mergeCell ref="A2:D2"/>
    <mergeCell ref="E2:J2"/>
    <mergeCell ref="E3:J3"/>
    <mergeCell ref="E4:J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2.421875" style="1" customWidth="1"/>
    <col min="4" max="4" width="7.28125" style="1" customWidth="1"/>
    <col min="5" max="5" width="10.8515625" style="1" customWidth="1"/>
    <col min="6" max="6" width="9.7109375" style="12" customWidth="1"/>
    <col min="7" max="7" width="7.57421875" style="1" customWidth="1"/>
    <col min="8" max="8" width="7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77" t="s">
        <v>1</v>
      </c>
      <c r="B1" s="77"/>
      <c r="C1" s="77"/>
      <c r="D1" s="77"/>
      <c r="E1" s="75" t="s">
        <v>7</v>
      </c>
      <c r="F1" s="75"/>
      <c r="G1" s="75"/>
      <c r="H1" s="75"/>
      <c r="I1" s="75"/>
      <c r="J1" s="75"/>
      <c r="K1" s="75"/>
      <c r="L1" s="75"/>
      <c r="M1" s="75"/>
      <c r="N1" s="75"/>
    </row>
    <row r="2" spans="1:14" ht="19.5" customHeight="1">
      <c r="A2" s="78" t="s">
        <v>2</v>
      </c>
      <c r="B2" s="78"/>
      <c r="C2" s="78"/>
      <c r="D2" s="78"/>
      <c r="E2" s="75" t="s">
        <v>25</v>
      </c>
      <c r="F2" s="75"/>
      <c r="G2" s="75"/>
      <c r="H2" s="75"/>
      <c r="I2" s="75"/>
      <c r="J2" s="75"/>
      <c r="K2" s="75"/>
      <c r="L2" s="75"/>
      <c r="M2" s="75"/>
      <c r="N2" s="75"/>
    </row>
    <row r="3" spans="5:14" ht="20.25" customHeight="1">
      <c r="E3" s="73" t="s">
        <v>86</v>
      </c>
      <c r="F3" s="73"/>
      <c r="G3" s="73"/>
      <c r="H3" s="73"/>
      <c r="I3" s="73"/>
      <c r="J3" s="73"/>
      <c r="K3" s="73"/>
      <c r="L3" s="73"/>
      <c r="M3" s="73"/>
      <c r="N3" s="73"/>
    </row>
    <row r="4" spans="5:14" ht="18.75" customHeight="1">
      <c r="E4" s="75" t="s">
        <v>98</v>
      </c>
      <c r="F4" s="75"/>
      <c r="G4" s="75"/>
      <c r="H4" s="75"/>
      <c r="I4" s="75"/>
      <c r="J4" s="75"/>
      <c r="K4" s="75"/>
      <c r="L4" s="75"/>
      <c r="M4" s="75"/>
      <c r="N4" s="75"/>
    </row>
    <row r="5" spans="5:14" ht="18.75" customHeight="1">
      <c r="E5" s="83" t="s">
        <v>131</v>
      </c>
      <c r="F5" s="83"/>
      <c r="G5" s="83"/>
      <c r="H5" s="83"/>
      <c r="I5" s="83"/>
      <c r="J5" s="83"/>
      <c r="K5" s="83"/>
      <c r="L5" s="83"/>
      <c r="M5" s="83"/>
      <c r="N5" s="83"/>
    </row>
    <row r="6" spans="5:14" ht="15.75" customHeight="1">
      <c r="E6" s="83" t="s">
        <v>132</v>
      </c>
      <c r="F6" s="83"/>
      <c r="G6" s="83"/>
      <c r="H6" s="83"/>
      <c r="I6" s="83"/>
      <c r="J6" s="83"/>
      <c r="K6" s="83"/>
      <c r="L6" s="83"/>
      <c r="M6" s="83"/>
      <c r="N6" s="83"/>
    </row>
    <row r="7" ht="10.5" customHeight="1"/>
    <row r="8" spans="1:15" s="5" customFormat="1" ht="42" customHeight="1">
      <c r="A8" s="74" t="s">
        <v>0</v>
      </c>
      <c r="B8" s="74" t="s">
        <v>3</v>
      </c>
      <c r="C8" s="74" t="s">
        <v>4</v>
      </c>
      <c r="D8" s="74"/>
      <c r="E8" s="89" t="s">
        <v>5</v>
      </c>
      <c r="F8" s="84" t="s">
        <v>133</v>
      </c>
      <c r="G8" s="86" t="s">
        <v>106</v>
      </c>
      <c r="H8" s="87"/>
      <c r="I8" s="88"/>
      <c r="J8" s="84" t="s">
        <v>91</v>
      </c>
      <c r="K8" s="86" t="s">
        <v>9</v>
      </c>
      <c r="L8" s="87"/>
      <c r="M8" s="88"/>
      <c r="N8" s="79" t="s">
        <v>13</v>
      </c>
      <c r="O8" s="80"/>
    </row>
    <row r="9" spans="1:15" s="5" customFormat="1" ht="40.5" customHeight="1">
      <c r="A9" s="74"/>
      <c r="B9" s="74"/>
      <c r="C9" s="74"/>
      <c r="D9" s="74"/>
      <c r="E9" s="74"/>
      <c r="F9" s="85"/>
      <c r="G9" s="4" t="s">
        <v>87</v>
      </c>
      <c r="H9" s="4" t="s">
        <v>104</v>
      </c>
      <c r="I9" s="4" t="s">
        <v>8</v>
      </c>
      <c r="J9" s="85"/>
      <c r="K9" s="4" t="s">
        <v>11</v>
      </c>
      <c r="L9" s="4" t="s">
        <v>6</v>
      </c>
      <c r="M9" s="4" t="s">
        <v>12</v>
      </c>
      <c r="N9" s="81"/>
      <c r="O9" s="82"/>
    </row>
    <row r="10" spans="1:15" s="57" customFormat="1" ht="19.5" customHeight="1">
      <c r="A10" s="23">
        <v>1</v>
      </c>
      <c r="B10" s="50" t="s">
        <v>77</v>
      </c>
      <c r="C10" s="51" t="s">
        <v>18</v>
      </c>
      <c r="D10" s="52" t="s">
        <v>73</v>
      </c>
      <c r="E10" s="58" t="s">
        <v>76</v>
      </c>
      <c r="F10" s="40">
        <v>7</v>
      </c>
      <c r="G10" s="40">
        <v>5</v>
      </c>
      <c r="H10" s="40"/>
      <c r="I10" s="13">
        <f>G10</f>
        <v>5</v>
      </c>
      <c r="J10" s="13">
        <v>4.5</v>
      </c>
      <c r="K10" s="54">
        <f>ROUND((J10*6+I10*2+F10*2)/10,1)</f>
        <v>5.1</v>
      </c>
      <c r="L10" s="55" t="str">
        <f>IF(K10&gt;=8.5,"A",IF(K10&gt;=7,"B",IF(K10&gt;=5.5,"C",IF(K10&gt;=4,"D",IF(AND(K10&lt;4,K10&gt;=0),"F",IF(AND(F10="",I10="",J10=""),"I",IF(OR(F10&lt;&gt;"",I10&lt;&gt;"",J10&lt;&gt;""),"X","R")))))))</f>
        <v>D</v>
      </c>
      <c r="M10" s="56">
        <f>IF(L10="A",4,IF(L10="B",3,IF(L10="C",2,IF(L10="D",1,0))))</f>
        <v>1</v>
      </c>
      <c r="N10" s="7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2:10" ht="15.75">
      <c r="B11" s="90" t="s">
        <v>111</v>
      </c>
      <c r="C11" s="90"/>
      <c r="D11" s="90"/>
      <c r="E11" s="90"/>
      <c r="F11" s="14"/>
      <c r="G11" s="15"/>
      <c r="H11" s="15"/>
      <c r="I11" s="15"/>
      <c r="J11" s="15"/>
    </row>
    <row r="12" spans="2:15" ht="15.75">
      <c r="B12" s="75" t="s">
        <v>88</v>
      </c>
      <c r="C12" s="75"/>
      <c r="D12" s="75"/>
      <c r="E12" s="75" t="s">
        <v>19</v>
      </c>
      <c r="F12" s="75"/>
      <c r="G12" s="75"/>
      <c r="H12" s="75"/>
      <c r="I12" s="76" t="s">
        <v>20</v>
      </c>
      <c r="J12" s="76"/>
      <c r="K12" s="76"/>
      <c r="L12" s="19"/>
      <c r="M12" s="76" t="s">
        <v>89</v>
      </c>
      <c r="N12" s="76"/>
      <c r="O12" s="76"/>
    </row>
    <row r="13" spans="2:13" ht="15.75">
      <c r="B13" s="9"/>
      <c r="C13" s="9"/>
      <c r="D13" s="9"/>
      <c r="E13" s="9"/>
      <c r="F13" s="11"/>
      <c r="G13" s="9"/>
      <c r="H13" s="9"/>
      <c r="I13" s="9"/>
      <c r="J13" s="9"/>
      <c r="K13" s="9"/>
      <c r="L13" s="10"/>
      <c r="M13" s="10"/>
    </row>
    <row r="14" spans="2:13" ht="15.75">
      <c r="B14" s="9"/>
      <c r="C14" s="9"/>
      <c r="D14" s="9"/>
      <c r="E14" s="9"/>
      <c r="F14" s="11"/>
      <c r="G14" s="9"/>
      <c r="H14" s="9"/>
      <c r="I14" s="9"/>
      <c r="J14" s="9"/>
      <c r="K14" s="9"/>
      <c r="L14" s="10"/>
      <c r="M14" s="10"/>
    </row>
    <row r="15" spans="2:13" ht="15.75">
      <c r="B15" s="9"/>
      <c r="C15" s="9"/>
      <c r="D15" s="9"/>
      <c r="E15" s="9"/>
      <c r="F15" s="11"/>
      <c r="G15" s="9"/>
      <c r="H15" s="9"/>
      <c r="I15" s="9"/>
      <c r="J15" s="9"/>
      <c r="K15" s="9"/>
      <c r="L15" s="10"/>
      <c r="M15" s="10"/>
    </row>
    <row r="16" spans="2:15" ht="15.75">
      <c r="B16" s="75" t="s">
        <v>108</v>
      </c>
      <c r="C16" s="75"/>
      <c r="D16" s="75"/>
      <c r="E16" s="75" t="s">
        <v>93</v>
      </c>
      <c r="F16" s="75"/>
      <c r="G16" s="75"/>
      <c r="H16" s="75"/>
      <c r="I16" s="75" t="s">
        <v>92</v>
      </c>
      <c r="J16" s="75"/>
      <c r="K16" s="75"/>
      <c r="L16" s="19"/>
      <c r="M16" s="76" t="s">
        <v>94</v>
      </c>
      <c r="N16" s="76"/>
      <c r="O16" s="76"/>
    </row>
    <row r="17" spans="2:16" ht="15.75">
      <c r="B17" s="75"/>
      <c r="C17" s="75"/>
      <c r="D17" s="75"/>
      <c r="E17" s="9"/>
      <c r="F17" s="11"/>
      <c r="G17" s="20"/>
      <c r="H17" s="20"/>
      <c r="I17" s="20"/>
      <c r="J17" s="20"/>
      <c r="K17" s="9"/>
      <c r="L17" s="76"/>
      <c r="M17" s="76"/>
      <c r="N17" s="76"/>
      <c r="O17" s="19"/>
      <c r="P17" s="19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8">
    <mergeCell ref="B16:D16"/>
    <mergeCell ref="E16:H16"/>
    <mergeCell ref="I16:K16"/>
    <mergeCell ref="M16:O16"/>
    <mergeCell ref="B17:D17"/>
    <mergeCell ref="L17:N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29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2019-04-03T02:51:39Z</cp:lastPrinted>
  <dcterms:created xsi:type="dcterms:W3CDTF">2009-09-21T02:41:34Z</dcterms:created>
  <dcterms:modified xsi:type="dcterms:W3CDTF">2019-04-03T02:52:06Z</dcterms:modified>
  <cp:category/>
  <cp:version/>
  <cp:contentType/>
  <cp:contentStatus/>
</cp:coreProperties>
</file>