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2"/>
  </bookViews>
  <sheets>
    <sheet name="VHHTĐ" sheetId="1" r:id="rId1"/>
    <sheet name="TĐH" sheetId="2" r:id="rId2"/>
    <sheet name="TTKS" sheetId="3" r:id="rId3"/>
    <sheet name="QHPTHT" sheetId="4" r:id="rId4"/>
    <sheet name="GTM" sheetId="5" r:id="rId5"/>
    <sheet name="ĐA MĐ" sheetId="6" r:id="rId6"/>
    <sheet name="TTTN" sheetId="7" r:id="rId7"/>
  </sheets>
  <definedNames/>
  <calcPr fullCalcOnLoad="1"/>
</workbook>
</file>

<file path=xl/sharedStrings.xml><?xml version="1.0" encoding="utf-8"?>
<sst xmlns="http://schemas.openxmlformats.org/spreadsheetml/2006/main" count="278" uniqueCount="69">
  <si>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</si>
  <si>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</si>
  <si>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</si>
  <si>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</si>
  <si>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</si>
  <si>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</si>
  <si>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</si>
  <si>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</si>
  <si>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</si>
  <si>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</si>
  <si>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Người đọc điểm</t>
  </si>
  <si>
    <t>Người vào điểm</t>
  </si>
  <si>
    <t>ĐIỂM THÁI ĐỘ HỌC TẬP (M1-HS 1)</t>
  </si>
  <si>
    <t>ĐIỂM SỐ HỆ 10</t>
  </si>
  <si>
    <t>ĐIỂM SỐ HỆ 4</t>
  </si>
  <si>
    <t>XẾP LOẠI</t>
  </si>
  <si>
    <t xml:space="preserve"> M 2.1</t>
  </si>
  <si>
    <t>Xác nhận của Phòng ĐT - KHCN</t>
  </si>
  <si>
    <t>Người dò điểm</t>
  </si>
  <si>
    <t>Nguyễn Thị Thi</t>
  </si>
  <si>
    <t>Hà Thị Ngọc Diệu</t>
  </si>
  <si>
    <t>Nguyễn Ngọc Thủy Tiên</t>
  </si>
  <si>
    <t>LỚP: KỸ THUẬT ĐIỆN K7</t>
  </si>
  <si>
    <t>NIÊN KHÓA: 2015 - 2020</t>
  </si>
  <si>
    <t>15Q1031020</t>
  </si>
  <si>
    <t>Bành Mạnh</t>
  </si>
  <si>
    <t>Cường</t>
  </si>
  <si>
    <t>15Q1031004</t>
  </si>
  <si>
    <t>Nguyễn Trung</t>
  </si>
  <si>
    <t>Đức</t>
  </si>
  <si>
    <t>15Q1031017</t>
  </si>
  <si>
    <t>Lê Minh</t>
  </si>
  <si>
    <t>Phụng</t>
  </si>
  <si>
    <t>15Q1031013</t>
  </si>
  <si>
    <t>Lê Văn</t>
  </si>
  <si>
    <t>Tình</t>
  </si>
  <si>
    <t>15Q1031005</t>
  </si>
  <si>
    <t>Lê Thanh</t>
  </si>
  <si>
    <t>Tòng</t>
  </si>
  <si>
    <t>15Q1031003</t>
  </si>
  <si>
    <t>Hoàng Đức</t>
  </si>
  <si>
    <t>Vương</t>
  </si>
  <si>
    <t>Danh sách này gồm có 7 sinh viên</t>
  </si>
  <si>
    <t xml:space="preserve">  TN M 2.2</t>
  </si>
  <si>
    <t>Học kỳ I - Năm học: 2019 - 2020</t>
  </si>
  <si>
    <t>HỌC PHẦN: Giải tích mạng điện     SỐ TÍN CHỈ: 2</t>
  </si>
  <si>
    <t>HỌC PHẦN:  Quy hoạch phát triển hệ thống điện   SỐ TÍN CHỈ: 2</t>
  </si>
  <si>
    <t>Phăn Văn Hoàng</t>
  </si>
  <si>
    <t>Giảng viên: Đỗ Như Ý</t>
  </si>
  <si>
    <t xml:space="preserve"> M 2.2</t>
  </si>
  <si>
    <t>ĐIỂM KIỂM TRA ĐỊNH KỲ (M2 - HS3)</t>
  </si>
  <si>
    <t>ĐIỂM THI KẾT THÚC HỌC PHẦN (M3 - HS 6)</t>
  </si>
  <si>
    <t>HỌC PHẦN:  Thực tập kỹ sư nhà máy điện  SỐ TÍN CHỈ: 2</t>
  </si>
  <si>
    <t>Giảng viên: Võ Quang Nhã</t>
  </si>
  <si>
    <t>HỌC PHẦN:  Đồ án máy điện  SỐ TÍN CHỈ: 2</t>
  </si>
  <si>
    <t>Giảng viên: Phan Thị Hồng Phượng</t>
  </si>
  <si>
    <t>Danh sách này gồm có 1 sinh viên</t>
  </si>
  <si>
    <t>ĐIỂM THÁI ĐỘ HỌC TẬP (M1-HS4)</t>
  </si>
  <si>
    <t>ĐIỂM THÁI ĐỘ HỌC TẬP (M1-HS 3)</t>
  </si>
  <si>
    <t>ĐIỂM KIỂM TRA ĐỊNH KỲ (M2 - HS 7)</t>
  </si>
  <si>
    <t>Giảng viên: Đoàn Quốc Khoa</t>
  </si>
  <si>
    <t>ĐIỂM KIỂM TRA ĐỊNH KỲ (M2 - HS 2)</t>
  </si>
  <si>
    <t>ĐIỂM THI KẾT THÚC HỌC PHẦN (M3 - HS 7)</t>
  </si>
  <si>
    <t>Giảng viên: Nguyễn Thị Hồng</t>
  </si>
  <si>
    <t>ĐIỂM BẢO VỆ (M3 - HS6)</t>
  </si>
  <si>
    <t>HỌC PHẦN: Vận hành hệ thống điện     SỐ TÍN CHỈ: 3</t>
  </si>
  <si>
    <t>HỌC PHẦN: Tự động hóa hệ thống điện     SỐ TÍN CHỈ:  3</t>
  </si>
  <si>
    <t>ĐIỂM KIỂM TRA ĐỊNH KỲ (M2 - HS 3)</t>
  </si>
  <si>
    <t>Giảng viên: Võ Tiến Trung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</si>
</sst>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0.00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3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83" fontId="2" fillId="0" borderId="11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14" fontId="2" fillId="32" borderId="10" xfId="0" applyNumberFormat="1" applyFont="1" applyFill="1" applyBorder="1" applyAlignment="1">
      <alignment/>
    </xf>
    <xf numFmtId="183" fontId="2" fillId="32" borderId="10" xfId="0" applyNumberFormat="1" applyFont="1" applyFill="1" applyBorder="1" applyAlignment="1">
      <alignment horizontal="center" vertical="center"/>
    </xf>
    <xf numFmtId="183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43" fontId="1" fillId="32" borderId="10" xfId="42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2812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35" t="s">
        <v>1</v>
      </c>
      <c r="B1" s="35"/>
      <c r="C1" s="35"/>
      <c r="D1" s="35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9.5" customHeight="1">
      <c r="A2" s="36" t="s">
        <v>2</v>
      </c>
      <c r="B2" s="36"/>
      <c r="C2" s="36"/>
      <c r="D2" s="36"/>
      <c r="E2" s="37" t="s">
        <v>22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5:15" ht="20.25" customHeight="1">
      <c r="E3" s="51" t="s">
        <v>23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5:15" ht="18.75" customHeight="1">
      <c r="E4" s="37" t="s">
        <v>44</v>
      </c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5:14" ht="18.75" customHeight="1">
      <c r="E5" s="52" t="s">
        <v>65</v>
      </c>
      <c r="F5" s="52"/>
      <c r="G5" s="52"/>
      <c r="H5" s="52"/>
      <c r="I5" s="52"/>
      <c r="J5" s="52"/>
      <c r="K5" s="52"/>
      <c r="L5" s="52"/>
      <c r="M5" s="52"/>
      <c r="N5" s="52"/>
    </row>
    <row r="6" spans="5:14" ht="15.75" customHeight="1">
      <c r="E6" s="52" t="s">
        <v>60</v>
      </c>
      <c r="F6" s="52"/>
      <c r="G6" s="52"/>
      <c r="H6" s="52"/>
      <c r="I6" s="52"/>
      <c r="J6" s="52"/>
      <c r="K6" s="52"/>
      <c r="L6" s="52"/>
      <c r="M6" s="52"/>
      <c r="N6" s="52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12</v>
      </c>
      <c r="G8" s="42" t="s">
        <v>61</v>
      </c>
      <c r="H8" s="43"/>
      <c r="I8" s="44"/>
      <c r="J8" s="40" t="s">
        <v>62</v>
      </c>
      <c r="K8" s="42" t="s">
        <v>9</v>
      </c>
      <c r="L8" s="43"/>
      <c r="M8" s="44"/>
      <c r="N8" s="45" t="s">
        <v>15</v>
      </c>
      <c r="O8" s="46"/>
    </row>
    <row r="9" spans="1:15" s="7" customFormat="1" ht="38.25" customHeight="1">
      <c r="A9" s="38"/>
      <c r="B9" s="38"/>
      <c r="C9" s="38"/>
      <c r="D9" s="38"/>
      <c r="E9" s="38"/>
      <c r="F9" s="41"/>
      <c r="G9" s="16" t="s">
        <v>16</v>
      </c>
      <c r="H9" s="13" t="s">
        <v>43</v>
      </c>
      <c r="I9" s="6" t="s">
        <v>8</v>
      </c>
      <c r="J9" s="41"/>
      <c r="K9" s="6" t="s">
        <v>13</v>
      </c>
      <c r="L9" s="6" t="s">
        <v>6</v>
      </c>
      <c r="M9" s="6" t="s">
        <v>14</v>
      </c>
      <c r="N9" s="47"/>
      <c r="O9" s="48"/>
    </row>
    <row r="10" spans="1:15" s="2" customFormat="1" ht="21.75" customHeight="1">
      <c r="A10" s="10">
        <v>1</v>
      </c>
      <c r="B10" s="20" t="s">
        <v>24</v>
      </c>
      <c r="C10" s="21" t="s">
        <v>25</v>
      </c>
      <c r="D10" s="22" t="s">
        <v>26</v>
      </c>
      <c r="E10" s="23">
        <v>35207</v>
      </c>
      <c r="F10" s="14">
        <v>8</v>
      </c>
      <c r="G10" s="14">
        <v>8</v>
      </c>
      <c r="H10" s="12">
        <v>8</v>
      </c>
      <c r="I10" s="12">
        <f aca="true" t="shared" si="0" ref="I10:I15">(H10+G10)/2</f>
        <v>8</v>
      </c>
      <c r="J10" s="12">
        <v>6.5</v>
      </c>
      <c r="K10" s="18">
        <f aca="true" t="shared" si="1" ref="K10:K15">ROUND((J10*7+I10*2+F10)/10,1)</f>
        <v>7</v>
      </c>
      <c r="L10" s="1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3" ref="M10:M15">IF(L10="A",4,IF(L10="B",3,IF(L10="C",2,IF(L10="D",1,0))))</f>
        <v>3</v>
      </c>
      <c r="N10" s="9" t="str">
        <f aca="true" t="shared" si="4" ref="N10:N15">IF(L10="A","GIỎI",IF(L10="B","KHÁ",IF(L10="C","TB",IF(L10="D","TB YẾU","KÉM"))))</f>
        <v>KHÁ</v>
      </c>
      <c r="O10" s="5" t="str">
        <f aca="true" t="shared" si="5" ref="O10:O15">IF(OR(K10&lt;4,J10&lt;=2),"KHÔNG ĐẠT","ĐẠT")</f>
        <v>ĐẠT</v>
      </c>
    </row>
    <row r="11" spans="1:15" s="34" customFormat="1" ht="21.75" customHeight="1">
      <c r="A11" s="24">
        <v>2</v>
      </c>
      <c r="B11" s="26" t="s">
        <v>27</v>
      </c>
      <c r="C11" s="27" t="s">
        <v>28</v>
      </c>
      <c r="D11" s="28" t="s">
        <v>29</v>
      </c>
      <c r="E11" s="29">
        <v>35485</v>
      </c>
      <c r="F11" s="14">
        <v>6</v>
      </c>
      <c r="G11" s="14">
        <v>8</v>
      </c>
      <c r="H11" s="12">
        <v>8</v>
      </c>
      <c r="I11" s="12">
        <f t="shared" si="0"/>
        <v>8</v>
      </c>
      <c r="J11" s="30">
        <v>6</v>
      </c>
      <c r="K11" s="18">
        <f t="shared" si="1"/>
        <v>6.4</v>
      </c>
      <c r="L11" s="31" t="str">
        <f t="shared" si="2"/>
        <v>C</v>
      </c>
      <c r="M11" s="32">
        <f t="shared" si="3"/>
        <v>2</v>
      </c>
      <c r="N11" s="33" t="str">
        <f t="shared" si="4"/>
        <v>TB</v>
      </c>
      <c r="O11" s="25" t="str">
        <f t="shared" si="5"/>
        <v>ĐẠT</v>
      </c>
    </row>
    <row r="12" spans="1:15" s="2" customFormat="1" ht="21.75" customHeight="1">
      <c r="A12" s="10">
        <v>3</v>
      </c>
      <c r="B12" s="20" t="s">
        <v>30</v>
      </c>
      <c r="C12" s="21" t="s">
        <v>31</v>
      </c>
      <c r="D12" s="22" t="s">
        <v>32</v>
      </c>
      <c r="E12" s="23">
        <v>35533</v>
      </c>
      <c r="F12" s="14">
        <v>6</v>
      </c>
      <c r="G12" s="14">
        <v>7</v>
      </c>
      <c r="H12" s="12">
        <v>8</v>
      </c>
      <c r="I12" s="12">
        <f t="shared" si="0"/>
        <v>7.5</v>
      </c>
      <c r="J12" s="12">
        <v>7.5</v>
      </c>
      <c r="K12" s="18">
        <f t="shared" si="1"/>
        <v>7.4</v>
      </c>
      <c r="L12" s="15" t="str">
        <f t="shared" si="2"/>
        <v>B</v>
      </c>
      <c r="M12" s="17">
        <f t="shared" si="3"/>
        <v>3</v>
      </c>
      <c r="N12" s="9" t="str">
        <f t="shared" si="4"/>
        <v>KHÁ</v>
      </c>
      <c r="O12" s="5" t="str">
        <f t="shared" si="5"/>
        <v>ĐẠT</v>
      </c>
    </row>
    <row r="13" spans="1:15" s="2" customFormat="1" ht="21.75" customHeight="1">
      <c r="A13" s="10">
        <v>4</v>
      </c>
      <c r="B13" s="20" t="s">
        <v>33</v>
      </c>
      <c r="C13" s="21" t="s">
        <v>34</v>
      </c>
      <c r="D13" s="22" t="s">
        <v>35</v>
      </c>
      <c r="E13" s="23">
        <v>35107</v>
      </c>
      <c r="F13" s="14">
        <v>8</v>
      </c>
      <c r="G13" s="14">
        <v>9</v>
      </c>
      <c r="H13" s="12">
        <v>9</v>
      </c>
      <c r="I13" s="12">
        <f t="shared" si="0"/>
        <v>9</v>
      </c>
      <c r="J13" s="12">
        <v>8.5</v>
      </c>
      <c r="K13" s="18">
        <f t="shared" si="1"/>
        <v>8.6</v>
      </c>
      <c r="L13" s="15" t="str">
        <f t="shared" si="2"/>
        <v>A</v>
      </c>
      <c r="M13" s="17">
        <f t="shared" si="3"/>
        <v>4</v>
      </c>
      <c r="N13" s="9" t="str">
        <f t="shared" si="4"/>
        <v>GIỎI</v>
      </c>
      <c r="O13" s="5" t="str">
        <f t="shared" si="5"/>
        <v>ĐẠT</v>
      </c>
    </row>
    <row r="14" spans="1:15" s="2" customFormat="1" ht="21.75" customHeight="1">
      <c r="A14" s="10">
        <v>5</v>
      </c>
      <c r="B14" s="20" t="s">
        <v>36</v>
      </c>
      <c r="C14" s="21" t="s">
        <v>37</v>
      </c>
      <c r="D14" s="22" t="s">
        <v>38</v>
      </c>
      <c r="E14" s="23">
        <v>35698</v>
      </c>
      <c r="F14" s="14">
        <v>9</v>
      </c>
      <c r="G14" s="14">
        <v>9</v>
      </c>
      <c r="H14" s="12">
        <v>9</v>
      </c>
      <c r="I14" s="12">
        <f t="shared" si="0"/>
        <v>9</v>
      </c>
      <c r="J14" s="12">
        <v>9</v>
      </c>
      <c r="K14" s="18">
        <f t="shared" si="1"/>
        <v>9</v>
      </c>
      <c r="L14" s="15" t="str">
        <f t="shared" si="2"/>
        <v>A</v>
      </c>
      <c r="M14" s="17">
        <f t="shared" si="3"/>
        <v>4</v>
      </c>
      <c r="N14" s="9" t="str">
        <f t="shared" si="4"/>
        <v>GIỎI</v>
      </c>
      <c r="O14" s="5" t="str">
        <f t="shared" si="5"/>
        <v>ĐẠT</v>
      </c>
    </row>
    <row r="15" spans="1:15" s="2" customFormat="1" ht="21.75" customHeight="1">
      <c r="A15" s="10">
        <v>7</v>
      </c>
      <c r="B15" s="20" t="s">
        <v>39</v>
      </c>
      <c r="C15" s="21" t="s">
        <v>40</v>
      </c>
      <c r="D15" s="22" t="s">
        <v>41</v>
      </c>
      <c r="E15" s="23">
        <v>35737</v>
      </c>
      <c r="F15" s="14">
        <v>8</v>
      </c>
      <c r="G15" s="14">
        <v>8</v>
      </c>
      <c r="H15" s="12">
        <v>9</v>
      </c>
      <c r="I15" s="12">
        <f t="shared" si="0"/>
        <v>8.5</v>
      </c>
      <c r="J15" s="12">
        <v>8</v>
      </c>
      <c r="K15" s="18">
        <f t="shared" si="1"/>
        <v>8.1</v>
      </c>
      <c r="L15" s="15" t="str">
        <f t="shared" si="2"/>
        <v>B</v>
      </c>
      <c r="M15" s="17">
        <f t="shared" si="3"/>
        <v>3</v>
      </c>
      <c r="N15" s="9" t="str">
        <f t="shared" si="4"/>
        <v>KHÁ</v>
      </c>
      <c r="O15" s="5" t="str">
        <f t="shared" si="5"/>
        <v>ĐẠT</v>
      </c>
    </row>
    <row r="16" spans="2:14" ht="16.5">
      <c r="B16" s="4" t="s">
        <v>42</v>
      </c>
      <c r="K16" s="49"/>
      <c r="L16" s="49"/>
      <c r="M16" s="49"/>
      <c r="N16" s="49"/>
    </row>
    <row r="17" spans="2:14" ht="19.5" customHeight="1">
      <c r="B17" s="37" t="s">
        <v>17</v>
      </c>
      <c r="C17" s="37"/>
      <c r="D17" s="37"/>
      <c r="E17" s="37" t="s">
        <v>10</v>
      </c>
      <c r="F17" s="37"/>
      <c r="G17" s="37"/>
      <c r="H17" s="37" t="s">
        <v>11</v>
      </c>
      <c r="I17" s="37"/>
      <c r="J17" s="37"/>
      <c r="K17" s="19"/>
      <c r="L17" s="50" t="s">
        <v>18</v>
      </c>
      <c r="M17" s="50"/>
      <c r="N17" s="50"/>
    </row>
    <row r="18" ht="15.75">
      <c r="C18" s="3"/>
    </row>
    <row r="21" spans="2:14" ht="30.75" customHeight="1">
      <c r="B21" s="37" t="s">
        <v>47</v>
      </c>
      <c r="C21" s="37"/>
      <c r="D21" s="11"/>
      <c r="E21" s="37" t="s">
        <v>20</v>
      </c>
      <c r="F21" s="37"/>
      <c r="G21" s="37"/>
      <c r="H21" s="37" t="s">
        <v>19</v>
      </c>
      <c r="I21" s="37"/>
      <c r="J21" s="37"/>
      <c r="K21" s="11"/>
      <c r="L21" s="11" t="s">
        <v>21</v>
      </c>
      <c r="M21" s="11"/>
      <c r="N21" s="11"/>
    </row>
  </sheetData>
  <sheetProtection/>
  <mergeCells count="25">
    <mergeCell ref="N8:O9"/>
    <mergeCell ref="K16:N16"/>
    <mergeCell ref="L17:N17"/>
    <mergeCell ref="E1:O1"/>
    <mergeCell ref="E2:O2"/>
    <mergeCell ref="E3:O3"/>
    <mergeCell ref="E4:O4"/>
    <mergeCell ref="E5:N5"/>
    <mergeCell ref="E6:N6"/>
    <mergeCell ref="C8:D9"/>
    <mergeCell ref="E8:E9"/>
    <mergeCell ref="F8:F9"/>
    <mergeCell ref="G8:I8"/>
    <mergeCell ref="K8:M8"/>
    <mergeCell ref="J8:J9"/>
    <mergeCell ref="A1:D1"/>
    <mergeCell ref="A2:D2"/>
    <mergeCell ref="B21:C21"/>
    <mergeCell ref="B17:D17"/>
    <mergeCell ref="H17:J17"/>
    <mergeCell ref="H21:J21"/>
    <mergeCell ref="E17:G17"/>
    <mergeCell ref="E21:G21"/>
    <mergeCell ref="A8:A9"/>
    <mergeCell ref="B8:B9"/>
  </mergeCells>
  <printOptions/>
  <pageMargins left="0.33" right="0.1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0" sqref="K10:K15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2812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35" t="s">
        <v>1</v>
      </c>
      <c r="B1" s="35"/>
      <c r="C1" s="35"/>
      <c r="D1" s="35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9.5" customHeight="1">
      <c r="A2" s="36" t="s">
        <v>2</v>
      </c>
      <c r="B2" s="36"/>
      <c r="C2" s="36"/>
      <c r="D2" s="36"/>
      <c r="E2" s="37" t="s">
        <v>22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5:15" ht="20.25" customHeight="1">
      <c r="E3" s="51" t="s">
        <v>23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5:15" ht="18.75" customHeight="1">
      <c r="E4" s="37" t="s">
        <v>44</v>
      </c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5:14" ht="18.75" customHeight="1">
      <c r="E5" s="52" t="s">
        <v>66</v>
      </c>
      <c r="F5" s="52"/>
      <c r="G5" s="52"/>
      <c r="H5" s="52"/>
      <c r="I5" s="52"/>
      <c r="J5" s="52"/>
      <c r="K5" s="52"/>
      <c r="L5" s="52"/>
      <c r="M5" s="52"/>
      <c r="N5" s="52"/>
    </row>
    <row r="6" spans="5:14" ht="15.75" customHeight="1">
      <c r="E6" s="52" t="s">
        <v>48</v>
      </c>
      <c r="F6" s="52"/>
      <c r="G6" s="52"/>
      <c r="H6" s="52"/>
      <c r="I6" s="52"/>
      <c r="J6" s="52"/>
      <c r="K6" s="52"/>
      <c r="L6" s="52"/>
      <c r="M6" s="52"/>
      <c r="N6" s="52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12</v>
      </c>
      <c r="G8" s="42" t="s">
        <v>50</v>
      </c>
      <c r="H8" s="43"/>
      <c r="I8" s="44"/>
      <c r="J8" s="40" t="s">
        <v>51</v>
      </c>
      <c r="K8" s="42" t="s">
        <v>9</v>
      </c>
      <c r="L8" s="43"/>
      <c r="M8" s="44"/>
      <c r="N8" s="45" t="s">
        <v>15</v>
      </c>
      <c r="O8" s="46"/>
    </row>
    <row r="9" spans="1:15" s="7" customFormat="1" ht="38.25" customHeight="1">
      <c r="A9" s="38"/>
      <c r="B9" s="38"/>
      <c r="C9" s="38"/>
      <c r="D9" s="38"/>
      <c r="E9" s="38"/>
      <c r="F9" s="41"/>
      <c r="G9" s="16" t="s">
        <v>16</v>
      </c>
      <c r="H9" s="13" t="s">
        <v>49</v>
      </c>
      <c r="I9" s="6" t="s">
        <v>8</v>
      </c>
      <c r="J9" s="41"/>
      <c r="K9" s="6" t="s">
        <v>13</v>
      </c>
      <c r="L9" s="6" t="s">
        <v>6</v>
      </c>
      <c r="M9" s="6" t="s">
        <v>14</v>
      </c>
      <c r="N9" s="47"/>
      <c r="O9" s="48"/>
    </row>
    <row r="10" spans="1:15" s="2" customFormat="1" ht="21.75" customHeight="1">
      <c r="A10" s="10">
        <v>1</v>
      </c>
      <c r="B10" s="20" t="s">
        <v>24</v>
      </c>
      <c r="C10" s="21" t="s">
        <v>25</v>
      </c>
      <c r="D10" s="22" t="s">
        <v>26</v>
      </c>
      <c r="E10" s="23">
        <v>35207</v>
      </c>
      <c r="F10" s="14">
        <v>9</v>
      </c>
      <c r="G10" s="12">
        <v>8</v>
      </c>
      <c r="H10" s="12"/>
      <c r="I10" s="12">
        <f aca="true" t="shared" si="0" ref="I10:I15">G10</f>
        <v>8</v>
      </c>
      <c r="J10" s="12">
        <v>9</v>
      </c>
      <c r="K10" s="18">
        <f aca="true" t="shared" si="1" ref="K10:K15">ROUND((J10*6+I10*3+F10)/10,1)</f>
        <v>8.7</v>
      </c>
      <c r="L10" s="1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A</v>
      </c>
      <c r="M10" s="17">
        <f aca="true" t="shared" si="3" ref="M10:M15">IF(L10="A",4,IF(L10="B",3,IF(L10="C",2,IF(L10="D",1,0))))</f>
        <v>4</v>
      </c>
      <c r="N10" s="9" t="str">
        <f aca="true" t="shared" si="4" ref="N10:N15">IF(L10="A","GIỎI",IF(L10="B","KHÁ",IF(L10="C","TB",IF(L10="D","TB YẾU","KÉM"))))</f>
        <v>GIỎI</v>
      </c>
      <c r="O10" s="5" t="str">
        <f aca="true" t="shared" si="5" ref="O10:O15">IF(OR(K10&lt;4,J10&lt;=2),"KHÔNG ĐẠT","ĐẠT")</f>
        <v>ĐẠT</v>
      </c>
    </row>
    <row r="11" spans="1:15" s="34" customFormat="1" ht="21.75" customHeight="1">
      <c r="A11" s="24">
        <v>2</v>
      </c>
      <c r="B11" s="26" t="s">
        <v>27</v>
      </c>
      <c r="C11" s="27" t="s">
        <v>28</v>
      </c>
      <c r="D11" s="28" t="s">
        <v>29</v>
      </c>
      <c r="E11" s="29">
        <v>35485</v>
      </c>
      <c r="F11" s="14">
        <v>10</v>
      </c>
      <c r="G11" s="12">
        <v>9</v>
      </c>
      <c r="H11" s="30"/>
      <c r="I11" s="12">
        <f t="shared" si="0"/>
        <v>9</v>
      </c>
      <c r="J11" s="30">
        <v>8.5</v>
      </c>
      <c r="K11" s="18">
        <f t="shared" si="1"/>
        <v>8.8</v>
      </c>
      <c r="L11" s="31" t="str">
        <f t="shared" si="2"/>
        <v>A</v>
      </c>
      <c r="M11" s="32">
        <f t="shared" si="3"/>
        <v>4</v>
      </c>
      <c r="N11" s="33" t="str">
        <f t="shared" si="4"/>
        <v>GIỎI</v>
      </c>
      <c r="O11" s="25" t="str">
        <f t="shared" si="5"/>
        <v>ĐẠT</v>
      </c>
    </row>
    <row r="12" spans="1:15" s="2" customFormat="1" ht="21.75" customHeight="1">
      <c r="A12" s="10">
        <v>3</v>
      </c>
      <c r="B12" s="20" t="s">
        <v>30</v>
      </c>
      <c r="C12" s="21" t="s">
        <v>31</v>
      </c>
      <c r="D12" s="22" t="s">
        <v>32</v>
      </c>
      <c r="E12" s="23">
        <v>35533</v>
      </c>
      <c r="F12" s="14">
        <v>9</v>
      </c>
      <c r="G12" s="12">
        <v>8</v>
      </c>
      <c r="H12" s="12"/>
      <c r="I12" s="12">
        <f t="shared" si="0"/>
        <v>8</v>
      </c>
      <c r="J12" s="12">
        <v>9</v>
      </c>
      <c r="K12" s="18">
        <f t="shared" si="1"/>
        <v>8.7</v>
      </c>
      <c r="L12" s="15" t="str">
        <f t="shared" si="2"/>
        <v>A</v>
      </c>
      <c r="M12" s="17">
        <f t="shared" si="3"/>
        <v>4</v>
      </c>
      <c r="N12" s="9" t="str">
        <f t="shared" si="4"/>
        <v>GIỎI</v>
      </c>
      <c r="O12" s="5" t="str">
        <f t="shared" si="5"/>
        <v>ĐẠT</v>
      </c>
    </row>
    <row r="13" spans="1:15" s="2" customFormat="1" ht="21.75" customHeight="1">
      <c r="A13" s="10">
        <v>4</v>
      </c>
      <c r="B13" s="20" t="s">
        <v>33</v>
      </c>
      <c r="C13" s="21" t="s">
        <v>34</v>
      </c>
      <c r="D13" s="22" t="s">
        <v>35</v>
      </c>
      <c r="E13" s="23">
        <v>35107</v>
      </c>
      <c r="F13" s="14">
        <v>10</v>
      </c>
      <c r="G13" s="12">
        <v>9</v>
      </c>
      <c r="H13" s="12"/>
      <c r="I13" s="12">
        <f t="shared" si="0"/>
        <v>9</v>
      </c>
      <c r="J13" s="12">
        <v>9</v>
      </c>
      <c r="K13" s="18">
        <f t="shared" si="1"/>
        <v>9.1</v>
      </c>
      <c r="L13" s="15" t="str">
        <f t="shared" si="2"/>
        <v>A</v>
      </c>
      <c r="M13" s="17">
        <f t="shared" si="3"/>
        <v>4</v>
      </c>
      <c r="N13" s="9" t="str">
        <f t="shared" si="4"/>
        <v>GIỎI</v>
      </c>
      <c r="O13" s="5" t="str">
        <f t="shared" si="5"/>
        <v>ĐẠT</v>
      </c>
    </row>
    <row r="14" spans="1:15" s="2" customFormat="1" ht="21.75" customHeight="1">
      <c r="A14" s="10">
        <v>5</v>
      </c>
      <c r="B14" s="20" t="s">
        <v>36</v>
      </c>
      <c r="C14" s="21" t="s">
        <v>37</v>
      </c>
      <c r="D14" s="22" t="s">
        <v>38</v>
      </c>
      <c r="E14" s="23">
        <v>35698</v>
      </c>
      <c r="F14" s="14">
        <v>10</v>
      </c>
      <c r="G14" s="12">
        <v>9</v>
      </c>
      <c r="H14" s="12"/>
      <c r="I14" s="12">
        <f t="shared" si="0"/>
        <v>9</v>
      </c>
      <c r="J14" s="12">
        <v>9</v>
      </c>
      <c r="K14" s="18">
        <f t="shared" si="1"/>
        <v>9.1</v>
      </c>
      <c r="L14" s="15" t="str">
        <f t="shared" si="2"/>
        <v>A</v>
      </c>
      <c r="M14" s="17">
        <f t="shared" si="3"/>
        <v>4</v>
      </c>
      <c r="N14" s="9" t="str">
        <f t="shared" si="4"/>
        <v>GIỎI</v>
      </c>
      <c r="O14" s="5" t="str">
        <f t="shared" si="5"/>
        <v>ĐẠT</v>
      </c>
    </row>
    <row r="15" spans="1:15" s="2" customFormat="1" ht="21.75" customHeight="1">
      <c r="A15" s="10">
        <v>7</v>
      </c>
      <c r="B15" s="20" t="s">
        <v>39</v>
      </c>
      <c r="C15" s="21" t="s">
        <v>40</v>
      </c>
      <c r="D15" s="22" t="s">
        <v>41</v>
      </c>
      <c r="E15" s="23">
        <v>35737</v>
      </c>
      <c r="F15" s="14">
        <v>9</v>
      </c>
      <c r="G15" s="12">
        <v>8</v>
      </c>
      <c r="H15" s="12"/>
      <c r="I15" s="12">
        <f t="shared" si="0"/>
        <v>8</v>
      </c>
      <c r="J15" s="12">
        <v>9</v>
      </c>
      <c r="K15" s="18">
        <f t="shared" si="1"/>
        <v>8.7</v>
      </c>
      <c r="L15" s="15" t="str">
        <f t="shared" si="2"/>
        <v>A</v>
      </c>
      <c r="M15" s="17">
        <f t="shared" si="3"/>
        <v>4</v>
      </c>
      <c r="N15" s="9" t="str">
        <f t="shared" si="4"/>
        <v>GIỎI</v>
      </c>
      <c r="O15" s="5" t="str">
        <f t="shared" si="5"/>
        <v>ĐẠT</v>
      </c>
    </row>
    <row r="16" spans="2:14" ht="16.5">
      <c r="B16" s="4" t="s">
        <v>42</v>
      </c>
      <c r="K16" s="49"/>
      <c r="L16" s="49"/>
      <c r="M16" s="49"/>
      <c r="N16" s="49"/>
    </row>
    <row r="17" spans="2:14" ht="19.5" customHeight="1">
      <c r="B17" s="37" t="s">
        <v>17</v>
      </c>
      <c r="C17" s="37"/>
      <c r="D17" s="37"/>
      <c r="E17" s="37" t="s">
        <v>10</v>
      </c>
      <c r="F17" s="37"/>
      <c r="G17" s="37"/>
      <c r="H17" s="37" t="s">
        <v>11</v>
      </c>
      <c r="I17" s="37"/>
      <c r="J17" s="37"/>
      <c r="K17" s="19"/>
      <c r="L17" s="50" t="s">
        <v>18</v>
      </c>
      <c r="M17" s="50"/>
      <c r="N17" s="50"/>
    </row>
    <row r="18" ht="15.75">
      <c r="C18" s="3"/>
    </row>
    <row r="21" spans="2:14" ht="30.75" customHeight="1">
      <c r="B21" s="37" t="s">
        <v>47</v>
      </c>
      <c r="C21" s="37"/>
      <c r="D21" s="11"/>
      <c r="E21" s="37" t="s">
        <v>20</v>
      </c>
      <c r="F21" s="37"/>
      <c r="G21" s="37"/>
      <c r="H21" s="37" t="s">
        <v>19</v>
      </c>
      <c r="I21" s="37"/>
      <c r="J21" s="37"/>
      <c r="K21" s="11"/>
      <c r="L21" s="11" t="s">
        <v>21</v>
      </c>
      <c r="M21" s="11"/>
      <c r="N21" s="11"/>
    </row>
  </sheetData>
  <sheetProtection/>
  <mergeCells count="25">
    <mergeCell ref="K16:N16"/>
    <mergeCell ref="B17:D17"/>
    <mergeCell ref="E17:G17"/>
    <mergeCell ref="H17:J17"/>
    <mergeCell ref="L17:N17"/>
    <mergeCell ref="B21:C21"/>
    <mergeCell ref="E21:G21"/>
    <mergeCell ref="H21:J21"/>
    <mergeCell ref="E5:N5"/>
    <mergeCell ref="E6:N6"/>
    <mergeCell ref="C8:D9"/>
    <mergeCell ref="G8:I8"/>
    <mergeCell ref="K8:M8"/>
    <mergeCell ref="N8:O9"/>
    <mergeCell ref="J8:J9"/>
    <mergeCell ref="A8:A9"/>
    <mergeCell ref="B8:B9"/>
    <mergeCell ref="E8:E9"/>
    <mergeCell ref="F8:F9"/>
    <mergeCell ref="A1:D1"/>
    <mergeCell ref="E1:O1"/>
    <mergeCell ref="A2:D2"/>
    <mergeCell ref="E2:O2"/>
    <mergeCell ref="E3:O3"/>
    <mergeCell ref="E4:O4"/>
  </mergeCells>
  <printOptions/>
  <pageMargins left="0.17" right="0.1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V16" sqref="V16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2812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7109375" style="1" customWidth="1"/>
    <col min="11" max="11" width="6.00390625" style="8" customWidth="1"/>
    <col min="12" max="12" width="7.7109375" style="8" customWidth="1"/>
    <col min="13" max="13" width="8.00390625" style="1" customWidth="1"/>
    <col min="14" max="14" width="13.421875" style="1" customWidth="1"/>
    <col min="15" max="16384" width="9.140625" style="1" customWidth="1"/>
  </cols>
  <sheetData>
    <row r="1" spans="1:14" ht="15.75">
      <c r="A1" s="35" t="s">
        <v>1</v>
      </c>
      <c r="B1" s="35"/>
      <c r="C1" s="35"/>
      <c r="D1" s="35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</row>
    <row r="2" spans="1:14" ht="19.5" customHeight="1">
      <c r="A2" s="36" t="s">
        <v>2</v>
      </c>
      <c r="B2" s="36"/>
      <c r="C2" s="36"/>
      <c r="D2" s="36"/>
      <c r="E2" s="37" t="s">
        <v>22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20.25" customHeight="1">
      <c r="E3" s="51" t="s">
        <v>23</v>
      </c>
      <c r="F3" s="51"/>
      <c r="G3" s="51"/>
      <c r="H3" s="51"/>
      <c r="I3" s="51"/>
      <c r="J3" s="51"/>
      <c r="K3" s="51"/>
      <c r="L3" s="51"/>
      <c r="M3" s="51"/>
      <c r="N3" s="51"/>
    </row>
    <row r="4" spans="5:14" ht="18.75" customHeight="1">
      <c r="E4" s="37" t="s">
        <v>44</v>
      </c>
      <c r="F4" s="37"/>
      <c r="G4" s="37"/>
      <c r="H4" s="37"/>
      <c r="I4" s="37"/>
      <c r="J4" s="37"/>
      <c r="K4" s="37"/>
      <c r="L4" s="37"/>
      <c r="M4" s="37"/>
      <c r="N4" s="37"/>
    </row>
    <row r="5" spans="5:13" ht="18.75" customHeight="1">
      <c r="E5" s="52" t="s">
        <v>52</v>
      </c>
      <c r="F5" s="52"/>
      <c r="G5" s="52"/>
      <c r="H5" s="52"/>
      <c r="I5" s="52"/>
      <c r="J5" s="52"/>
      <c r="K5" s="52"/>
      <c r="L5" s="52"/>
      <c r="M5" s="52"/>
    </row>
    <row r="6" spans="5:13" ht="15.75" customHeight="1">
      <c r="E6" s="52" t="s">
        <v>53</v>
      </c>
      <c r="F6" s="52"/>
      <c r="G6" s="52"/>
      <c r="H6" s="52"/>
      <c r="I6" s="52"/>
      <c r="J6" s="52"/>
      <c r="K6" s="52"/>
      <c r="L6" s="52"/>
      <c r="M6" s="52"/>
    </row>
    <row r="7" ht="10.5" customHeight="1"/>
    <row r="8" spans="1:14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58</v>
      </c>
      <c r="G8" s="42" t="s">
        <v>59</v>
      </c>
      <c r="H8" s="43"/>
      <c r="I8" s="44"/>
      <c r="J8" s="42" t="s">
        <v>9</v>
      </c>
      <c r="K8" s="43"/>
      <c r="L8" s="44"/>
      <c r="M8" s="45" t="s">
        <v>15</v>
      </c>
      <c r="N8" s="46"/>
    </row>
    <row r="9" spans="1:14" s="7" customFormat="1" ht="38.25" customHeight="1">
      <c r="A9" s="38"/>
      <c r="B9" s="38"/>
      <c r="C9" s="38"/>
      <c r="D9" s="38"/>
      <c r="E9" s="38"/>
      <c r="F9" s="41"/>
      <c r="G9" s="16" t="s">
        <v>16</v>
      </c>
      <c r="H9" s="13" t="s">
        <v>43</v>
      </c>
      <c r="I9" s="6" t="s">
        <v>8</v>
      </c>
      <c r="J9" s="6" t="s">
        <v>13</v>
      </c>
      <c r="K9" s="6" t="s">
        <v>6</v>
      </c>
      <c r="L9" s="6" t="s">
        <v>14</v>
      </c>
      <c r="M9" s="47"/>
      <c r="N9" s="48"/>
    </row>
    <row r="10" spans="1:14" s="2" customFormat="1" ht="21.75" customHeight="1">
      <c r="A10" s="10">
        <v>1</v>
      </c>
      <c r="B10" s="20" t="s">
        <v>24</v>
      </c>
      <c r="C10" s="21" t="s">
        <v>25</v>
      </c>
      <c r="D10" s="22" t="s">
        <v>26</v>
      </c>
      <c r="E10" s="23">
        <v>35207</v>
      </c>
      <c r="F10" s="14">
        <v>9</v>
      </c>
      <c r="G10" s="12">
        <v>8.5</v>
      </c>
      <c r="H10" s="12"/>
      <c r="I10" s="12">
        <f aca="true" t="shared" si="0" ref="I10:I15">G10</f>
        <v>8.5</v>
      </c>
      <c r="J10" s="18">
        <f aca="true" t="shared" si="1" ref="J10:J15">ROUND((I10*7+F10*3)/10,1)</f>
        <v>8.7</v>
      </c>
      <c r="K10" s="15" t="str">
        <f>IF(J10&gt;=8.5,"A",IF(J10&gt;=7,"B",IF(J10&gt;=5.5,"C",IF(J10&gt;=4,"D",IF(AND(J10&lt;4,J10&gt;=0),"F",IF(AND(F10="",I10="",#REF!=""),"I",IF(OR(F10&lt;&gt;"",I10&lt;&gt;"",#REF!&lt;&gt;""),"X","R")))))))</f>
        <v>A</v>
      </c>
      <c r="L10" s="17">
        <f aca="true" t="shared" si="2" ref="L10:L15">IF(K10="A",4,IF(K10="B",3,IF(K10="C",2,IF(K10="D",1,0))))</f>
        <v>4</v>
      </c>
      <c r="M10" s="9" t="str">
        <f aca="true" t="shared" si="3" ref="M10:M15">IF(K10="A","GIỎI",IF(K10="B","KHÁ",IF(K10="C","TB",IF(K10="D","TB YẾU","KÉM"))))</f>
        <v>GIỎI</v>
      </c>
      <c r="N10" s="5" t="str">
        <f aca="true" t="shared" si="4" ref="N10:N15">IF(OR(J10&lt;4,J10&lt;=2),"KHÔNG ĐẠT","ĐẠT")</f>
        <v>ĐẠT</v>
      </c>
    </row>
    <row r="11" spans="1:14" s="34" customFormat="1" ht="21.75" customHeight="1">
      <c r="A11" s="24">
        <v>2</v>
      </c>
      <c r="B11" s="26" t="s">
        <v>27</v>
      </c>
      <c r="C11" s="27" t="s">
        <v>28</v>
      </c>
      <c r="D11" s="28" t="s">
        <v>29</v>
      </c>
      <c r="E11" s="29">
        <v>35485</v>
      </c>
      <c r="F11" s="14">
        <v>9</v>
      </c>
      <c r="G11" s="12">
        <v>9</v>
      </c>
      <c r="H11" s="30"/>
      <c r="I11" s="12">
        <f t="shared" si="0"/>
        <v>9</v>
      </c>
      <c r="J11" s="18">
        <f t="shared" si="1"/>
        <v>9</v>
      </c>
      <c r="K11" s="31" t="str">
        <f>IF(J11&gt;=8.5,"A",IF(J11&gt;=7,"B",IF(J11&gt;=5.5,"C",IF(J11&gt;=4,"D",IF(AND(J11&lt;4,J11&gt;=0),"F",IF(AND(F11="",I11="",#REF!=""),"I",IF(OR(F11&lt;&gt;"",I11&lt;&gt;"",#REF!&lt;&gt;""),"X","R")))))))</f>
        <v>A</v>
      </c>
      <c r="L11" s="32">
        <f t="shared" si="2"/>
        <v>4</v>
      </c>
      <c r="M11" s="33" t="str">
        <f t="shared" si="3"/>
        <v>GIỎI</v>
      </c>
      <c r="N11" s="5" t="str">
        <f t="shared" si="4"/>
        <v>ĐẠT</v>
      </c>
    </row>
    <row r="12" spans="1:14" s="2" customFormat="1" ht="21.75" customHeight="1">
      <c r="A12" s="10">
        <v>3</v>
      </c>
      <c r="B12" s="20" t="s">
        <v>30</v>
      </c>
      <c r="C12" s="21" t="s">
        <v>31</v>
      </c>
      <c r="D12" s="22" t="s">
        <v>32</v>
      </c>
      <c r="E12" s="23">
        <v>35533</v>
      </c>
      <c r="F12" s="14">
        <v>9</v>
      </c>
      <c r="G12" s="12">
        <v>8.5</v>
      </c>
      <c r="H12" s="12"/>
      <c r="I12" s="12">
        <f t="shared" si="0"/>
        <v>8.5</v>
      </c>
      <c r="J12" s="18">
        <f t="shared" si="1"/>
        <v>8.7</v>
      </c>
      <c r="K12" s="15" t="str">
        <f>IF(J12&gt;=8.5,"A",IF(J12&gt;=7,"B",IF(J12&gt;=5.5,"C",IF(J12&gt;=4,"D",IF(AND(J12&lt;4,J12&gt;=0),"F",IF(AND(F12="",I12="",#REF!=""),"I",IF(OR(F12&lt;&gt;"",I12&lt;&gt;"",#REF!&lt;&gt;""),"X","R")))))))</f>
        <v>A</v>
      </c>
      <c r="L12" s="17">
        <f t="shared" si="2"/>
        <v>4</v>
      </c>
      <c r="M12" s="9" t="str">
        <f t="shared" si="3"/>
        <v>GIỎI</v>
      </c>
      <c r="N12" s="5" t="str">
        <f t="shared" si="4"/>
        <v>ĐẠT</v>
      </c>
    </row>
    <row r="13" spans="1:14" s="2" customFormat="1" ht="21.75" customHeight="1">
      <c r="A13" s="10">
        <v>4</v>
      </c>
      <c r="B13" s="20" t="s">
        <v>33</v>
      </c>
      <c r="C13" s="21" t="s">
        <v>34</v>
      </c>
      <c r="D13" s="22" t="s">
        <v>35</v>
      </c>
      <c r="E13" s="23">
        <v>35107</v>
      </c>
      <c r="F13" s="14">
        <v>9</v>
      </c>
      <c r="G13" s="12">
        <v>8.5</v>
      </c>
      <c r="H13" s="12"/>
      <c r="I13" s="12">
        <f t="shared" si="0"/>
        <v>8.5</v>
      </c>
      <c r="J13" s="18">
        <f t="shared" si="1"/>
        <v>8.7</v>
      </c>
      <c r="K13" s="15" t="str">
        <f>IF(J13&gt;=8.5,"A",IF(J13&gt;=7,"B",IF(J13&gt;=5.5,"C",IF(J13&gt;=4,"D",IF(AND(J13&lt;4,J13&gt;=0),"F",IF(AND(F13="",I13="",#REF!=""),"I",IF(OR(F13&lt;&gt;"",I13&lt;&gt;"",#REF!&lt;&gt;""),"X","R")))))))</f>
        <v>A</v>
      </c>
      <c r="L13" s="17">
        <f t="shared" si="2"/>
        <v>4</v>
      </c>
      <c r="M13" s="9" t="str">
        <f t="shared" si="3"/>
        <v>GIỎI</v>
      </c>
      <c r="N13" s="5" t="str">
        <f t="shared" si="4"/>
        <v>ĐẠT</v>
      </c>
    </row>
    <row r="14" spans="1:14" s="2" customFormat="1" ht="21.75" customHeight="1">
      <c r="A14" s="10">
        <v>5</v>
      </c>
      <c r="B14" s="20" t="s">
        <v>36</v>
      </c>
      <c r="C14" s="21" t="s">
        <v>37</v>
      </c>
      <c r="D14" s="22" t="s">
        <v>38</v>
      </c>
      <c r="E14" s="23">
        <v>35698</v>
      </c>
      <c r="F14" s="14">
        <v>9</v>
      </c>
      <c r="G14" s="12">
        <v>9</v>
      </c>
      <c r="H14" s="12"/>
      <c r="I14" s="12">
        <f t="shared" si="0"/>
        <v>9</v>
      </c>
      <c r="J14" s="18">
        <f t="shared" si="1"/>
        <v>9</v>
      </c>
      <c r="K14" s="15" t="str">
        <f>IF(J14&gt;=8.5,"A",IF(J14&gt;=7,"B",IF(J14&gt;=5.5,"C",IF(J14&gt;=4,"D",IF(AND(J14&lt;4,J14&gt;=0),"F",IF(AND(F14="",I14="",#REF!=""),"I",IF(OR(F14&lt;&gt;"",I14&lt;&gt;"",#REF!&lt;&gt;""),"X","R")))))))</f>
        <v>A</v>
      </c>
      <c r="L14" s="17">
        <f t="shared" si="2"/>
        <v>4</v>
      </c>
      <c r="M14" s="9" t="str">
        <f t="shared" si="3"/>
        <v>GIỎI</v>
      </c>
      <c r="N14" s="5" t="str">
        <f t="shared" si="4"/>
        <v>ĐẠT</v>
      </c>
    </row>
    <row r="15" spans="1:14" s="2" customFormat="1" ht="21.75" customHeight="1">
      <c r="A15" s="10">
        <v>7</v>
      </c>
      <c r="B15" s="20" t="s">
        <v>39</v>
      </c>
      <c r="C15" s="21" t="s">
        <v>40</v>
      </c>
      <c r="D15" s="22" t="s">
        <v>41</v>
      </c>
      <c r="E15" s="23">
        <v>35737</v>
      </c>
      <c r="F15" s="14">
        <v>9</v>
      </c>
      <c r="G15" s="12">
        <v>8.5</v>
      </c>
      <c r="H15" s="12"/>
      <c r="I15" s="12">
        <f t="shared" si="0"/>
        <v>8.5</v>
      </c>
      <c r="J15" s="18">
        <f t="shared" si="1"/>
        <v>8.7</v>
      </c>
      <c r="K15" s="15" t="str">
        <f>IF(J15&gt;=8.5,"A",IF(J15&gt;=7,"B",IF(J15&gt;=5.5,"C",IF(J15&gt;=4,"D",IF(AND(J15&lt;4,J15&gt;=0),"F",IF(AND(F15="",I15="",#REF!=""),"I",IF(OR(F15&lt;&gt;"",I15&lt;&gt;"",#REF!&lt;&gt;""),"X","R")))))))</f>
        <v>A</v>
      </c>
      <c r="L15" s="17">
        <f t="shared" si="2"/>
        <v>4</v>
      </c>
      <c r="M15" s="9" t="str">
        <f t="shared" si="3"/>
        <v>GIỎI</v>
      </c>
      <c r="N15" s="5" t="str">
        <f t="shared" si="4"/>
        <v>ĐẠT</v>
      </c>
    </row>
    <row r="16" spans="2:13" ht="16.5">
      <c r="B16" s="4" t="s">
        <v>42</v>
      </c>
      <c r="J16" s="49"/>
      <c r="K16" s="49"/>
      <c r="L16" s="49"/>
      <c r="M16" s="49"/>
    </row>
    <row r="17" spans="2:13" ht="19.5" customHeight="1">
      <c r="B17" s="37" t="s">
        <v>17</v>
      </c>
      <c r="C17" s="37"/>
      <c r="D17" s="37"/>
      <c r="E17" s="37" t="s">
        <v>10</v>
      </c>
      <c r="F17" s="37"/>
      <c r="G17" s="37"/>
      <c r="H17" s="37" t="s">
        <v>11</v>
      </c>
      <c r="I17" s="37"/>
      <c r="J17" s="19"/>
      <c r="K17" s="50" t="s">
        <v>18</v>
      </c>
      <c r="L17" s="50"/>
      <c r="M17" s="50"/>
    </row>
    <row r="18" ht="15.75">
      <c r="C18" s="3"/>
    </row>
    <row r="21" spans="2:13" ht="30.75" customHeight="1">
      <c r="B21" s="37" t="s">
        <v>47</v>
      </c>
      <c r="C21" s="37"/>
      <c r="D21" s="11"/>
      <c r="E21" s="37" t="s">
        <v>20</v>
      </c>
      <c r="F21" s="37"/>
      <c r="G21" s="37"/>
      <c r="H21" s="37" t="s">
        <v>19</v>
      </c>
      <c r="I21" s="37"/>
      <c r="J21" s="11"/>
      <c r="K21" s="11" t="s">
        <v>21</v>
      </c>
      <c r="L21" s="11"/>
      <c r="M21" s="11"/>
    </row>
  </sheetData>
  <sheetProtection/>
  <mergeCells count="24">
    <mergeCell ref="B21:C21"/>
    <mergeCell ref="E21:G21"/>
    <mergeCell ref="H21:I21"/>
    <mergeCell ref="M8:N9"/>
    <mergeCell ref="J16:M16"/>
    <mergeCell ref="B17:D17"/>
    <mergeCell ref="E17:G17"/>
    <mergeCell ref="H17:I17"/>
    <mergeCell ref="K17:M17"/>
    <mergeCell ref="E5:M5"/>
    <mergeCell ref="E6:M6"/>
    <mergeCell ref="A8:A9"/>
    <mergeCell ref="B8:B9"/>
    <mergeCell ref="C8:D9"/>
    <mergeCell ref="E8:E9"/>
    <mergeCell ref="F8:F9"/>
    <mergeCell ref="G8:I8"/>
    <mergeCell ref="J8:L8"/>
    <mergeCell ref="A1:D1"/>
    <mergeCell ref="E1:N1"/>
    <mergeCell ref="A2:D2"/>
    <mergeCell ref="E2:N2"/>
    <mergeCell ref="E3:N3"/>
    <mergeCell ref="E4:N4"/>
  </mergeCells>
  <printOptions/>
  <pageMargins left="0.34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2812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35" t="s">
        <v>1</v>
      </c>
      <c r="B1" s="35"/>
      <c r="C1" s="35"/>
      <c r="D1" s="35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9.5" customHeight="1">
      <c r="A2" s="36" t="s">
        <v>2</v>
      </c>
      <c r="B2" s="36"/>
      <c r="C2" s="36"/>
      <c r="D2" s="36"/>
      <c r="E2" s="37" t="s">
        <v>22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5:15" ht="20.25" customHeight="1">
      <c r="E3" s="51" t="s">
        <v>23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5:15" ht="18.75" customHeight="1">
      <c r="E4" s="37" t="s">
        <v>44</v>
      </c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5:14" ht="18.75" customHeight="1">
      <c r="E5" s="52" t="s">
        <v>46</v>
      </c>
      <c r="F5" s="52"/>
      <c r="G5" s="52"/>
      <c r="H5" s="52"/>
      <c r="I5" s="52"/>
      <c r="J5" s="52"/>
      <c r="K5" s="52"/>
      <c r="L5" s="52"/>
      <c r="M5" s="52"/>
      <c r="N5" s="52"/>
    </row>
    <row r="6" spans="5:14" ht="15.75" customHeight="1">
      <c r="E6" s="52" t="s">
        <v>63</v>
      </c>
      <c r="F6" s="52"/>
      <c r="G6" s="52"/>
      <c r="H6" s="52"/>
      <c r="I6" s="52"/>
      <c r="J6" s="52"/>
      <c r="K6" s="52"/>
      <c r="L6" s="52"/>
      <c r="M6" s="52"/>
      <c r="N6" s="52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12</v>
      </c>
      <c r="G8" s="42" t="s">
        <v>67</v>
      </c>
      <c r="H8" s="43"/>
      <c r="I8" s="44"/>
      <c r="J8" s="40" t="s">
        <v>51</v>
      </c>
      <c r="K8" s="42" t="s">
        <v>9</v>
      </c>
      <c r="L8" s="43"/>
      <c r="M8" s="44"/>
      <c r="N8" s="45" t="s">
        <v>15</v>
      </c>
      <c r="O8" s="46"/>
    </row>
    <row r="9" spans="1:15" s="7" customFormat="1" ht="38.25" customHeight="1">
      <c r="A9" s="38"/>
      <c r="B9" s="38"/>
      <c r="C9" s="38"/>
      <c r="D9" s="38"/>
      <c r="E9" s="38"/>
      <c r="F9" s="41"/>
      <c r="G9" s="16" t="s">
        <v>16</v>
      </c>
      <c r="H9" s="13" t="s">
        <v>43</v>
      </c>
      <c r="I9" s="6" t="s">
        <v>8</v>
      </c>
      <c r="J9" s="41"/>
      <c r="K9" s="6" t="s">
        <v>13</v>
      </c>
      <c r="L9" s="6" t="s">
        <v>6</v>
      </c>
      <c r="M9" s="6" t="s">
        <v>14</v>
      </c>
      <c r="N9" s="47"/>
      <c r="O9" s="48"/>
    </row>
    <row r="10" spans="1:15" s="2" customFormat="1" ht="21.75" customHeight="1">
      <c r="A10" s="10">
        <v>1</v>
      </c>
      <c r="B10" s="20" t="s">
        <v>24</v>
      </c>
      <c r="C10" s="21" t="s">
        <v>25</v>
      </c>
      <c r="D10" s="22" t="s">
        <v>26</v>
      </c>
      <c r="E10" s="23">
        <v>35207</v>
      </c>
      <c r="F10" s="14">
        <v>10</v>
      </c>
      <c r="G10" s="12">
        <v>8</v>
      </c>
      <c r="H10" s="12"/>
      <c r="I10" s="12">
        <f aca="true" t="shared" si="0" ref="I10:I15">G10</f>
        <v>8</v>
      </c>
      <c r="J10" s="12">
        <v>9</v>
      </c>
      <c r="K10" s="18">
        <f>ROUND((J10*6+I10*3+F10)/10,1)</f>
        <v>8.8</v>
      </c>
      <c r="L10" s="15" t="str">
        <f aca="true" t="shared" si="1" ref="L10:L15">IF(K10&gt;=8.5,"A",IF(K10&gt;=7,"B",IF(K10&gt;=5.5,"C",IF(K10&gt;=4,"D",IF(AND(K10&lt;4,K10&gt;=0),"F",IF(AND(F10="",I10="",J10=""),"I",IF(OR(F10&lt;&gt;"",I10&lt;&gt;"",J10&lt;&gt;""),"X","R")))))))</f>
        <v>A</v>
      </c>
      <c r="M10" s="17">
        <f aca="true" t="shared" si="2" ref="M10:M15">IF(L10="A",4,IF(L10="B",3,IF(L10="C",2,IF(L10="D",1,0))))</f>
        <v>4</v>
      </c>
      <c r="N10" s="9" t="str">
        <f aca="true" t="shared" si="3" ref="N10:N15">IF(L10="A","GIỎI",IF(L10="B","KHÁ",IF(L10="C","TB",IF(L10="D","TB YẾU","KÉM"))))</f>
        <v>GIỎI</v>
      </c>
      <c r="O10" s="5" t="str">
        <f aca="true" t="shared" si="4" ref="O10:O15">IF(OR(K10&lt;4,J10&lt;=2),"KHÔNG ĐẠT","ĐẠT")</f>
        <v>ĐẠT</v>
      </c>
    </row>
    <row r="11" spans="1:15" s="34" customFormat="1" ht="21.75" customHeight="1">
      <c r="A11" s="24">
        <v>2</v>
      </c>
      <c r="B11" s="26" t="s">
        <v>27</v>
      </c>
      <c r="C11" s="27" t="s">
        <v>28</v>
      </c>
      <c r="D11" s="28" t="s">
        <v>29</v>
      </c>
      <c r="E11" s="29">
        <v>35485</v>
      </c>
      <c r="F11" s="14">
        <v>10</v>
      </c>
      <c r="G11" s="12">
        <v>9</v>
      </c>
      <c r="H11" s="30"/>
      <c r="I11" s="12">
        <f t="shared" si="0"/>
        <v>9</v>
      </c>
      <c r="J11" s="30">
        <v>9</v>
      </c>
      <c r="K11" s="18">
        <f>ROUND((J11*6+I11*3+F11)/10,1)</f>
        <v>9.1</v>
      </c>
      <c r="L11" s="31" t="str">
        <f t="shared" si="1"/>
        <v>A</v>
      </c>
      <c r="M11" s="32">
        <f t="shared" si="2"/>
        <v>4</v>
      </c>
      <c r="N11" s="33" t="str">
        <f t="shared" si="3"/>
        <v>GIỎI</v>
      </c>
      <c r="O11" s="25" t="str">
        <f t="shared" si="4"/>
        <v>ĐẠT</v>
      </c>
    </row>
    <row r="12" spans="1:15" s="2" customFormat="1" ht="21.75" customHeight="1">
      <c r="A12" s="10">
        <v>3</v>
      </c>
      <c r="B12" s="20" t="s">
        <v>30</v>
      </c>
      <c r="C12" s="21" t="s">
        <v>31</v>
      </c>
      <c r="D12" s="22" t="s">
        <v>32</v>
      </c>
      <c r="E12" s="23">
        <v>35533</v>
      </c>
      <c r="F12" s="14">
        <v>10</v>
      </c>
      <c r="G12" s="12">
        <v>8</v>
      </c>
      <c r="H12" s="12"/>
      <c r="I12" s="12">
        <f t="shared" si="0"/>
        <v>8</v>
      </c>
      <c r="J12" s="12">
        <v>9</v>
      </c>
      <c r="K12" s="18">
        <f>ROUND((J12*6+I12*3+F12)/10,1)</f>
        <v>8.8</v>
      </c>
      <c r="L12" s="15" t="str">
        <f t="shared" si="1"/>
        <v>A</v>
      </c>
      <c r="M12" s="17">
        <f t="shared" si="2"/>
        <v>4</v>
      </c>
      <c r="N12" s="9" t="str">
        <f t="shared" si="3"/>
        <v>GIỎI</v>
      </c>
      <c r="O12" s="5" t="str">
        <f t="shared" si="4"/>
        <v>ĐẠT</v>
      </c>
    </row>
    <row r="13" spans="1:15" s="2" customFormat="1" ht="21.75" customHeight="1">
      <c r="A13" s="10">
        <v>4</v>
      </c>
      <c r="B13" s="20" t="s">
        <v>33</v>
      </c>
      <c r="C13" s="21" t="s">
        <v>34</v>
      </c>
      <c r="D13" s="22" t="s">
        <v>35</v>
      </c>
      <c r="E13" s="23">
        <v>35107</v>
      </c>
      <c r="F13" s="14">
        <v>10</v>
      </c>
      <c r="G13" s="12">
        <v>9</v>
      </c>
      <c r="H13" s="12"/>
      <c r="I13" s="12">
        <f t="shared" si="0"/>
        <v>9</v>
      </c>
      <c r="J13" s="12">
        <v>8</v>
      </c>
      <c r="K13" s="18">
        <f>ROUND((J13*6+I13*3+F13)/10,1)</f>
        <v>8.5</v>
      </c>
      <c r="L13" s="15" t="str">
        <f t="shared" si="1"/>
        <v>A</v>
      </c>
      <c r="M13" s="17">
        <f t="shared" si="2"/>
        <v>4</v>
      </c>
      <c r="N13" s="9" t="str">
        <f t="shared" si="3"/>
        <v>GIỎI</v>
      </c>
      <c r="O13" s="5" t="str">
        <f t="shared" si="4"/>
        <v>ĐẠT</v>
      </c>
    </row>
    <row r="14" spans="1:15" s="2" customFormat="1" ht="21.75" customHeight="1">
      <c r="A14" s="10">
        <v>5</v>
      </c>
      <c r="B14" s="20" t="s">
        <v>36</v>
      </c>
      <c r="C14" s="21" t="s">
        <v>37</v>
      </c>
      <c r="D14" s="22" t="s">
        <v>38</v>
      </c>
      <c r="E14" s="23">
        <v>35698</v>
      </c>
      <c r="F14" s="14">
        <v>10</v>
      </c>
      <c r="G14" s="12">
        <v>9</v>
      </c>
      <c r="H14" s="12"/>
      <c r="I14" s="12">
        <f t="shared" si="0"/>
        <v>9</v>
      </c>
      <c r="J14" s="12">
        <v>10</v>
      </c>
      <c r="K14" s="18">
        <f>ROUND((J14*6+I14*3+F14)/10,1)</f>
        <v>9.7</v>
      </c>
      <c r="L14" s="15" t="str">
        <f t="shared" si="1"/>
        <v>A</v>
      </c>
      <c r="M14" s="17">
        <f t="shared" si="2"/>
        <v>4</v>
      </c>
      <c r="N14" s="9" t="str">
        <f t="shared" si="3"/>
        <v>GIỎI</v>
      </c>
      <c r="O14" s="5" t="str">
        <f t="shared" si="4"/>
        <v>ĐẠT</v>
      </c>
    </row>
    <row r="15" spans="1:15" s="2" customFormat="1" ht="21.75" customHeight="1">
      <c r="A15" s="10">
        <v>7</v>
      </c>
      <c r="B15" s="20" t="s">
        <v>39</v>
      </c>
      <c r="C15" s="21" t="s">
        <v>40</v>
      </c>
      <c r="D15" s="22" t="s">
        <v>41</v>
      </c>
      <c r="E15" s="23">
        <v>35737</v>
      </c>
      <c r="F15" s="14">
        <v>10</v>
      </c>
      <c r="G15" s="12">
        <v>8</v>
      </c>
      <c r="H15" s="12"/>
      <c r="I15" s="12">
        <f t="shared" si="0"/>
        <v>8</v>
      </c>
      <c r="J15" s="12">
        <v>8</v>
      </c>
      <c r="K15" s="18">
        <f>ROUND((J15*6+I15*3+F15)/10,1)</f>
        <v>8.2</v>
      </c>
      <c r="L15" s="15" t="str">
        <f t="shared" si="1"/>
        <v>B</v>
      </c>
      <c r="M15" s="17">
        <f t="shared" si="2"/>
        <v>3</v>
      </c>
      <c r="N15" s="9" t="str">
        <f t="shared" si="3"/>
        <v>KHÁ</v>
      </c>
      <c r="O15" s="5" t="str">
        <f t="shared" si="4"/>
        <v>ĐẠT</v>
      </c>
    </row>
    <row r="16" spans="2:14" ht="16.5">
      <c r="B16" s="4" t="s">
        <v>42</v>
      </c>
      <c r="K16" s="49"/>
      <c r="L16" s="49"/>
      <c r="M16" s="49"/>
      <c r="N16" s="49"/>
    </row>
    <row r="17" spans="2:14" ht="19.5" customHeight="1">
      <c r="B17" s="37" t="s">
        <v>17</v>
      </c>
      <c r="C17" s="37"/>
      <c r="D17" s="37"/>
      <c r="E17" s="37" t="s">
        <v>10</v>
      </c>
      <c r="F17" s="37"/>
      <c r="G17" s="37"/>
      <c r="H17" s="37" t="s">
        <v>11</v>
      </c>
      <c r="I17" s="37"/>
      <c r="J17" s="37"/>
      <c r="K17" s="19"/>
      <c r="L17" s="50" t="s">
        <v>18</v>
      </c>
      <c r="M17" s="50"/>
      <c r="N17" s="50"/>
    </row>
    <row r="18" ht="15.75">
      <c r="C18" s="3"/>
    </row>
    <row r="21" spans="2:14" ht="30.75" customHeight="1">
      <c r="B21" s="37" t="s">
        <v>47</v>
      </c>
      <c r="C21" s="37"/>
      <c r="D21" s="11"/>
      <c r="E21" s="37" t="s">
        <v>20</v>
      </c>
      <c r="F21" s="37"/>
      <c r="G21" s="37"/>
      <c r="H21" s="37" t="s">
        <v>19</v>
      </c>
      <c r="I21" s="37"/>
      <c r="J21" s="37"/>
      <c r="K21" s="11"/>
      <c r="L21" s="11" t="s">
        <v>21</v>
      </c>
      <c r="M21" s="11"/>
      <c r="N21" s="11"/>
    </row>
  </sheetData>
  <sheetProtection/>
  <mergeCells count="25">
    <mergeCell ref="B21:C21"/>
    <mergeCell ref="E21:G21"/>
    <mergeCell ref="H21:J21"/>
    <mergeCell ref="N8:O9"/>
    <mergeCell ref="K16:N16"/>
    <mergeCell ref="B17:D17"/>
    <mergeCell ref="E17:G17"/>
    <mergeCell ref="H17:J17"/>
    <mergeCell ref="L17:N1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O1"/>
    <mergeCell ref="A2:D2"/>
    <mergeCell ref="E2:O2"/>
    <mergeCell ref="E3:O3"/>
    <mergeCell ref="E4:O4"/>
  </mergeCells>
  <printOptions/>
  <pageMargins left="0.24" right="0.1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2812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7.421875" style="1" customWidth="1"/>
    <col min="15" max="15" width="13.421875" style="1" customWidth="1"/>
    <col min="16" max="16384" width="9.140625" style="1" customWidth="1"/>
  </cols>
  <sheetData>
    <row r="1" spans="1:15" ht="15.75">
      <c r="A1" s="35" t="s">
        <v>1</v>
      </c>
      <c r="B1" s="35"/>
      <c r="C1" s="35"/>
      <c r="D1" s="35"/>
      <c r="E1" s="37" t="s">
        <v>7</v>
      </c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9.5" customHeight="1">
      <c r="A2" s="36" t="s">
        <v>2</v>
      </c>
      <c r="B2" s="36"/>
      <c r="C2" s="36"/>
      <c r="D2" s="36"/>
      <c r="E2" s="37" t="s">
        <v>22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5:15" ht="20.25" customHeight="1">
      <c r="E3" s="51" t="s">
        <v>23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5:15" ht="18.75" customHeight="1">
      <c r="E4" s="37" t="s">
        <v>44</v>
      </c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5:14" ht="18.75" customHeight="1">
      <c r="E5" s="52" t="s">
        <v>45</v>
      </c>
      <c r="F5" s="52"/>
      <c r="G5" s="52"/>
      <c r="H5" s="52"/>
      <c r="I5" s="52"/>
      <c r="J5" s="52"/>
      <c r="K5" s="52"/>
      <c r="L5" s="52"/>
      <c r="M5" s="52"/>
      <c r="N5" s="52"/>
    </row>
    <row r="6" spans="5:14" ht="15.75" customHeight="1">
      <c r="E6" s="52" t="s">
        <v>68</v>
      </c>
      <c r="F6" s="52"/>
      <c r="G6" s="52"/>
      <c r="H6" s="52"/>
      <c r="I6" s="52"/>
      <c r="J6" s="52"/>
      <c r="K6" s="52"/>
      <c r="L6" s="52"/>
      <c r="M6" s="52"/>
      <c r="N6" s="52"/>
    </row>
    <row r="7" ht="10.5" customHeight="1"/>
    <row r="8" spans="1:15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12</v>
      </c>
      <c r="G8" s="42" t="s">
        <v>61</v>
      </c>
      <c r="H8" s="43"/>
      <c r="I8" s="44"/>
      <c r="J8" s="40" t="s">
        <v>62</v>
      </c>
      <c r="K8" s="42" t="s">
        <v>9</v>
      </c>
      <c r="L8" s="43"/>
      <c r="M8" s="44"/>
      <c r="N8" s="45" t="s">
        <v>15</v>
      </c>
      <c r="O8" s="46"/>
    </row>
    <row r="9" spans="1:15" s="7" customFormat="1" ht="38.25" customHeight="1">
      <c r="A9" s="38"/>
      <c r="B9" s="38"/>
      <c r="C9" s="38"/>
      <c r="D9" s="38"/>
      <c r="E9" s="38"/>
      <c r="F9" s="41"/>
      <c r="G9" s="16" t="s">
        <v>16</v>
      </c>
      <c r="H9" s="13" t="s">
        <v>49</v>
      </c>
      <c r="I9" s="6" t="s">
        <v>8</v>
      </c>
      <c r="J9" s="41"/>
      <c r="K9" s="6" t="s">
        <v>13</v>
      </c>
      <c r="L9" s="6" t="s">
        <v>6</v>
      </c>
      <c r="M9" s="6" t="s">
        <v>14</v>
      </c>
      <c r="N9" s="47"/>
      <c r="O9" s="48"/>
    </row>
    <row r="10" spans="1:15" s="2" customFormat="1" ht="21.75" customHeight="1">
      <c r="A10" s="10">
        <v>1</v>
      </c>
      <c r="B10" s="20" t="s">
        <v>24</v>
      </c>
      <c r="C10" s="21" t="s">
        <v>25</v>
      </c>
      <c r="D10" s="22" t="s">
        <v>26</v>
      </c>
      <c r="E10" s="23">
        <v>35207</v>
      </c>
      <c r="F10" s="14">
        <v>9</v>
      </c>
      <c r="G10" s="12">
        <v>7</v>
      </c>
      <c r="H10" s="12"/>
      <c r="I10" s="12">
        <f aca="true" t="shared" si="0" ref="I10:I15">G10</f>
        <v>7</v>
      </c>
      <c r="J10" s="12">
        <v>7</v>
      </c>
      <c r="K10" s="18">
        <f aca="true" t="shared" si="1" ref="K10:K15">ROUND((J10*7+I10*2+F10)/10,1)</f>
        <v>7.2</v>
      </c>
      <c r="L10" s="15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3" ref="M10:M15">IF(L10="A",4,IF(L10="B",3,IF(L10="C",2,IF(L10="D",1,0))))</f>
        <v>3</v>
      </c>
      <c r="N10" s="9" t="str">
        <f aca="true" t="shared" si="4" ref="N10:N15">IF(L10="A","GIỎI",IF(L10="B","KHÁ",IF(L10="C","TB",IF(L10="D","TB YẾU","KÉM"))))</f>
        <v>KHÁ</v>
      </c>
      <c r="O10" s="5" t="str">
        <f aca="true" t="shared" si="5" ref="O10:O15">IF(OR(K10&lt;4,J10&lt;=2),"KHÔNG ĐẠT","ĐẠT")</f>
        <v>ĐẠT</v>
      </c>
    </row>
    <row r="11" spans="1:15" s="34" customFormat="1" ht="21.75" customHeight="1">
      <c r="A11" s="24">
        <v>2</v>
      </c>
      <c r="B11" s="26" t="s">
        <v>27</v>
      </c>
      <c r="C11" s="27" t="s">
        <v>28</v>
      </c>
      <c r="D11" s="28" t="s">
        <v>29</v>
      </c>
      <c r="E11" s="29">
        <v>35485</v>
      </c>
      <c r="F11" s="14">
        <v>9</v>
      </c>
      <c r="G11" s="12">
        <v>7</v>
      </c>
      <c r="H11" s="30"/>
      <c r="I11" s="12">
        <f t="shared" si="0"/>
        <v>7</v>
      </c>
      <c r="J11" s="30">
        <v>7</v>
      </c>
      <c r="K11" s="18">
        <f t="shared" si="1"/>
        <v>7.2</v>
      </c>
      <c r="L11" s="31" t="str">
        <f t="shared" si="2"/>
        <v>B</v>
      </c>
      <c r="M11" s="32">
        <f t="shared" si="3"/>
        <v>3</v>
      </c>
      <c r="N11" s="33" t="str">
        <f t="shared" si="4"/>
        <v>KHÁ</v>
      </c>
      <c r="O11" s="25" t="str">
        <f t="shared" si="5"/>
        <v>ĐẠT</v>
      </c>
    </row>
    <row r="12" spans="1:15" s="2" customFormat="1" ht="21.75" customHeight="1">
      <c r="A12" s="10">
        <v>3</v>
      </c>
      <c r="B12" s="20" t="s">
        <v>30</v>
      </c>
      <c r="C12" s="21" t="s">
        <v>31</v>
      </c>
      <c r="D12" s="22" t="s">
        <v>32</v>
      </c>
      <c r="E12" s="23">
        <v>35533</v>
      </c>
      <c r="F12" s="14">
        <v>9</v>
      </c>
      <c r="G12" s="12">
        <v>7</v>
      </c>
      <c r="H12" s="12"/>
      <c r="I12" s="12">
        <f t="shared" si="0"/>
        <v>7</v>
      </c>
      <c r="J12" s="12">
        <v>8.5</v>
      </c>
      <c r="K12" s="18">
        <f t="shared" si="1"/>
        <v>8.3</v>
      </c>
      <c r="L12" s="15" t="str">
        <f t="shared" si="2"/>
        <v>B</v>
      </c>
      <c r="M12" s="17">
        <f t="shared" si="3"/>
        <v>3</v>
      </c>
      <c r="N12" s="9" t="str">
        <f t="shared" si="4"/>
        <v>KHÁ</v>
      </c>
      <c r="O12" s="5" t="str">
        <f t="shared" si="5"/>
        <v>ĐẠT</v>
      </c>
    </row>
    <row r="13" spans="1:15" s="2" customFormat="1" ht="21.75" customHeight="1">
      <c r="A13" s="10">
        <v>4</v>
      </c>
      <c r="B13" s="20" t="s">
        <v>33</v>
      </c>
      <c r="C13" s="21" t="s">
        <v>34</v>
      </c>
      <c r="D13" s="22" t="s">
        <v>35</v>
      </c>
      <c r="E13" s="23">
        <v>35107</v>
      </c>
      <c r="F13" s="14">
        <v>9</v>
      </c>
      <c r="G13" s="12">
        <v>7</v>
      </c>
      <c r="H13" s="12"/>
      <c r="I13" s="12">
        <f t="shared" si="0"/>
        <v>7</v>
      </c>
      <c r="J13" s="12">
        <v>7</v>
      </c>
      <c r="K13" s="18">
        <f t="shared" si="1"/>
        <v>7.2</v>
      </c>
      <c r="L13" s="15" t="str">
        <f t="shared" si="2"/>
        <v>B</v>
      </c>
      <c r="M13" s="17">
        <f t="shared" si="3"/>
        <v>3</v>
      </c>
      <c r="N13" s="9" t="str">
        <f t="shared" si="4"/>
        <v>KHÁ</v>
      </c>
      <c r="O13" s="5" t="str">
        <f t="shared" si="5"/>
        <v>ĐẠT</v>
      </c>
    </row>
    <row r="14" spans="1:15" s="2" customFormat="1" ht="21.75" customHeight="1">
      <c r="A14" s="10">
        <v>5</v>
      </c>
      <c r="B14" s="20" t="s">
        <v>36</v>
      </c>
      <c r="C14" s="21" t="s">
        <v>37</v>
      </c>
      <c r="D14" s="22" t="s">
        <v>38</v>
      </c>
      <c r="E14" s="23">
        <v>35698</v>
      </c>
      <c r="F14" s="14">
        <v>9</v>
      </c>
      <c r="G14" s="12">
        <v>7</v>
      </c>
      <c r="H14" s="12"/>
      <c r="I14" s="12">
        <f t="shared" si="0"/>
        <v>7</v>
      </c>
      <c r="J14" s="12">
        <v>8</v>
      </c>
      <c r="K14" s="18">
        <f t="shared" si="1"/>
        <v>7.9</v>
      </c>
      <c r="L14" s="15" t="str">
        <f t="shared" si="2"/>
        <v>B</v>
      </c>
      <c r="M14" s="17">
        <f t="shared" si="3"/>
        <v>3</v>
      </c>
      <c r="N14" s="9" t="str">
        <f t="shared" si="4"/>
        <v>KHÁ</v>
      </c>
      <c r="O14" s="5" t="str">
        <f t="shared" si="5"/>
        <v>ĐẠT</v>
      </c>
    </row>
    <row r="15" spans="1:15" s="2" customFormat="1" ht="21.75" customHeight="1">
      <c r="A15" s="10">
        <v>7</v>
      </c>
      <c r="B15" s="20" t="s">
        <v>39</v>
      </c>
      <c r="C15" s="21" t="s">
        <v>40</v>
      </c>
      <c r="D15" s="22" t="s">
        <v>41</v>
      </c>
      <c r="E15" s="23">
        <v>35737</v>
      </c>
      <c r="F15" s="14">
        <v>9</v>
      </c>
      <c r="G15" s="12">
        <v>7</v>
      </c>
      <c r="H15" s="12"/>
      <c r="I15" s="12">
        <f t="shared" si="0"/>
        <v>7</v>
      </c>
      <c r="J15" s="12">
        <v>8.5</v>
      </c>
      <c r="K15" s="18">
        <f t="shared" si="1"/>
        <v>8.3</v>
      </c>
      <c r="L15" s="15" t="str">
        <f t="shared" si="2"/>
        <v>B</v>
      </c>
      <c r="M15" s="17">
        <f t="shared" si="3"/>
        <v>3</v>
      </c>
      <c r="N15" s="9" t="str">
        <f t="shared" si="4"/>
        <v>KHÁ</v>
      </c>
      <c r="O15" s="5" t="str">
        <f t="shared" si="5"/>
        <v>ĐẠT</v>
      </c>
    </row>
    <row r="16" spans="2:14" ht="16.5">
      <c r="B16" s="4" t="s">
        <v>42</v>
      </c>
      <c r="K16" s="49"/>
      <c r="L16" s="49"/>
      <c r="M16" s="49"/>
      <c r="N16" s="49"/>
    </row>
    <row r="17" spans="2:14" ht="19.5" customHeight="1">
      <c r="B17" s="37" t="s">
        <v>17</v>
      </c>
      <c r="C17" s="37"/>
      <c r="D17" s="37"/>
      <c r="E17" s="37" t="s">
        <v>10</v>
      </c>
      <c r="F17" s="37"/>
      <c r="G17" s="37"/>
      <c r="H17" s="37" t="s">
        <v>11</v>
      </c>
      <c r="I17" s="37"/>
      <c r="J17" s="37"/>
      <c r="K17" s="19"/>
      <c r="L17" s="50" t="s">
        <v>18</v>
      </c>
      <c r="M17" s="50"/>
      <c r="N17" s="50"/>
    </row>
    <row r="18" ht="15.75">
      <c r="C18" s="3"/>
    </row>
    <row r="21" spans="2:14" ht="30.75" customHeight="1">
      <c r="B21" s="37" t="s">
        <v>47</v>
      </c>
      <c r="C21" s="37"/>
      <c r="D21" s="11"/>
      <c r="E21" s="37" t="s">
        <v>20</v>
      </c>
      <c r="F21" s="37"/>
      <c r="G21" s="37"/>
      <c r="H21" s="37" t="s">
        <v>19</v>
      </c>
      <c r="I21" s="37"/>
      <c r="J21" s="37"/>
      <c r="K21" s="11"/>
      <c r="L21" s="11" t="s">
        <v>21</v>
      </c>
      <c r="M21" s="11"/>
      <c r="N21" s="11"/>
    </row>
  </sheetData>
  <sheetProtection/>
  <mergeCells count="25">
    <mergeCell ref="B21:C21"/>
    <mergeCell ref="E21:G21"/>
    <mergeCell ref="H21:J21"/>
    <mergeCell ref="N8:O9"/>
    <mergeCell ref="K16:N16"/>
    <mergeCell ref="B17:D17"/>
    <mergeCell ref="E17:G17"/>
    <mergeCell ref="H17:J17"/>
    <mergeCell ref="L17:N1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O1"/>
    <mergeCell ref="A2:D2"/>
    <mergeCell ref="E2:O2"/>
    <mergeCell ref="E3:O3"/>
    <mergeCell ref="E4:O4"/>
  </mergeCells>
  <printOptions/>
  <pageMargins left="0.35" right="0.18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28125" style="1" customWidth="1"/>
    <col min="4" max="4" width="7.140625" style="1" customWidth="1"/>
    <col min="5" max="5" width="11.421875" style="1" customWidth="1"/>
    <col min="6" max="6" width="12.421875" style="1" customWidth="1"/>
    <col min="7" max="7" width="12.57421875" style="1" customWidth="1"/>
    <col min="8" max="8" width="8.7109375" style="1" customWidth="1"/>
    <col min="9" max="9" width="6.00390625" style="8" customWidth="1"/>
    <col min="10" max="10" width="7.7109375" style="8" customWidth="1"/>
    <col min="11" max="11" width="8.00390625" style="1" customWidth="1"/>
    <col min="12" max="12" width="13.421875" style="1" customWidth="1"/>
    <col min="13" max="16384" width="9.140625" style="1" customWidth="1"/>
  </cols>
  <sheetData>
    <row r="1" spans="1:12" ht="15.75">
      <c r="A1" s="35" t="s">
        <v>1</v>
      </c>
      <c r="B1" s="35"/>
      <c r="C1" s="35"/>
      <c r="D1" s="35"/>
      <c r="E1" s="37" t="s">
        <v>7</v>
      </c>
      <c r="F1" s="37"/>
      <c r="G1" s="37"/>
      <c r="H1" s="37"/>
      <c r="I1" s="37"/>
      <c r="J1" s="37"/>
      <c r="K1" s="37"/>
      <c r="L1" s="37"/>
    </row>
    <row r="2" spans="1:12" ht="19.5" customHeight="1">
      <c r="A2" s="36" t="s">
        <v>2</v>
      </c>
      <c r="B2" s="36"/>
      <c r="C2" s="36"/>
      <c r="D2" s="36"/>
      <c r="E2" s="37" t="s">
        <v>22</v>
      </c>
      <c r="F2" s="37"/>
      <c r="G2" s="37"/>
      <c r="H2" s="37"/>
      <c r="I2" s="37"/>
      <c r="J2" s="37"/>
      <c r="K2" s="37"/>
      <c r="L2" s="37"/>
    </row>
    <row r="3" spans="5:12" ht="20.25" customHeight="1">
      <c r="E3" s="51" t="s">
        <v>23</v>
      </c>
      <c r="F3" s="51"/>
      <c r="G3" s="51"/>
      <c r="H3" s="51"/>
      <c r="I3" s="51"/>
      <c r="J3" s="51"/>
      <c r="K3" s="51"/>
      <c r="L3" s="51"/>
    </row>
    <row r="4" spans="5:12" ht="18.75" customHeight="1">
      <c r="E4" s="37" t="s">
        <v>44</v>
      </c>
      <c r="F4" s="37"/>
      <c r="G4" s="37"/>
      <c r="H4" s="37"/>
      <c r="I4" s="37"/>
      <c r="J4" s="37"/>
      <c r="K4" s="37"/>
      <c r="L4" s="37"/>
    </row>
    <row r="5" spans="5:11" ht="18.75" customHeight="1">
      <c r="E5" s="52" t="s">
        <v>54</v>
      </c>
      <c r="F5" s="52"/>
      <c r="G5" s="52"/>
      <c r="H5" s="52"/>
      <c r="I5" s="52"/>
      <c r="J5" s="52"/>
      <c r="K5" s="52"/>
    </row>
    <row r="6" spans="5:11" ht="15.75" customHeight="1">
      <c r="E6" s="52" t="s">
        <v>55</v>
      </c>
      <c r="F6" s="52"/>
      <c r="G6" s="52"/>
      <c r="H6" s="52"/>
      <c r="I6" s="52"/>
      <c r="J6" s="52"/>
      <c r="K6" s="52"/>
    </row>
    <row r="7" ht="10.5" customHeight="1"/>
    <row r="8" spans="1:12" s="7" customFormat="1" ht="37.5" customHeight="1">
      <c r="A8" s="38" t="s">
        <v>0</v>
      </c>
      <c r="B8" s="38" t="s">
        <v>3</v>
      </c>
      <c r="C8" s="38" t="s">
        <v>4</v>
      </c>
      <c r="D8" s="38"/>
      <c r="E8" s="39" t="s">
        <v>5</v>
      </c>
      <c r="F8" s="40" t="s">
        <v>57</v>
      </c>
      <c r="G8" s="40" t="s">
        <v>64</v>
      </c>
      <c r="H8" s="42" t="s">
        <v>9</v>
      </c>
      <c r="I8" s="43"/>
      <c r="J8" s="44"/>
      <c r="K8" s="45" t="s">
        <v>15</v>
      </c>
      <c r="L8" s="46"/>
    </row>
    <row r="9" spans="1:12" s="7" customFormat="1" ht="38.25" customHeight="1">
      <c r="A9" s="38"/>
      <c r="B9" s="38"/>
      <c r="C9" s="38"/>
      <c r="D9" s="38"/>
      <c r="E9" s="38"/>
      <c r="F9" s="41"/>
      <c r="G9" s="41"/>
      <c r="H9" s="6" t="s">
        <v>13</v>
      </c>
      <c r="I9" s="6" t="s">
        <v>6</v>
      </c>
      <c r="J9" s="6" t="s">
        <v>14</v>
      </c>
      <c r="K9" s="47"/>
      <c r="L9" s="48"/>
    </row>
    <row r="10" spans="1:12" s="34" customFormat="1" ht="21.75" customHeight="1">
      <c r="A10" s="24">
        <v>1</v>
      </c>
      <c r="B10" s="26" t="s">
        <v>27</v>
      </c>
      <c r="C10" s="27" t="s">
        <v>28</v>
      </c>
      <c r="D10" s="28" t="s">
        <v>29</v>
      </c>
      <c r="E10" s="29">
        <v>35485</v>
      </c>
      <c r="F10" s="14">
        <v>9</v>
      </c>
      <c r="G10" s="30">
        <v>9</v>
      </c>
      <c r="H10" s="18">
        <f>ROUND((G10*6+F10*4)/10,1)</f>
        <v>9</v>
      </c>
      <c r="I10" s="31" t="str">
        <f>IF(H10&gt;=8.5,"A",IF(H10&gt;=7,"B",IF(H10&gt;=5.5,"C",IF(H10&gt;=4,"D",IF(AND(H10&lt;4,H10&gt;=0),"F",IF(AND(F10="",#REF!="",G10=""),"I",IF(OR(F10&lt;&gt;"",#REF!&lt;&gt;"",G10&lt;&gt;""),"X","R")))))))</f>
        <v>A</v>
      </c>
      <c r="J10" s="32">
        <f>IF(I10="A",4,IF(I10="B",3,IF(I10="C",2,IF(I10="D",1,0))))</f>
        <v>4</v>
      </c>
      <c r="K10" s="33" t="str">
        <f>IF(I10="A","GIỎI",IF(I10="B","KHÁ",IF(I10="C","TB",IF(I10="D","TB YẾU","KÉM"))))</f>
        <v>GIỎI</v>
      </c>
      <c r="L10" s="25" t="str">
        <f>IF(OR(H10&lt;4,G10&lt;=2),"KHÔNG ĐẠT","ĐẠT")</f>
        <v>ĐẠT</v>
      </c>
    </row>
    <row r="11" spans="2:11" ht="16.5">
      <c r="B11" s="4" t="s">
        <v>56</v>
      </c>
      <c r="H11" s="49"/>
      <c r="I11" s="49"/>
      <c r="J11" s="49"/>
      <c r="K11" s="49"/>
    </row>
    <row r="12" spans="2:11" ht="19.5" customHeight="1">
      <c r="B12" s="37" t="s">
        <v>17</v>
      </c>
      <c r="C12" s="37"/>
      <c r="D12" s="37"/>
      <c r="E12" s="37" t="s">
        <v>10</v>
      </c>
      <c r="F12" s="37"/>
      <c r="G12" s="19"/>
      <c r="H12" s="19"/>
      <c r="I12" s="50" t="s">
        <v>18</v>
      </c>
      <c r="J12" s="50"/>
      <c r="K12" s="50"/>
    </row>
    <row r="13" ht="15.75">
      <c r="C13" s="3"/>
    </row>
    <row r="16" spans="2:11" ht="30.75" customHeight="1">
      <c r="B16" s="37" t="s">
        <v>47</v>
      </c>
      <c r="C16" s="37"/>
      <c r="D16" s="11"/>
      <c r="E16" s="37" t="s">
        <v>20</v>
      </c>
      <c r="F16" s="37"/>
      <c r="G16" s="19"/>
      <c r="H16" s="11"/>
      <c r="I16" s="11" t="s">
        <v>21</v>
      </c>
      <c r="J16" s="11"/>
      <c r="K16" s="11"/>
    </row>
  </sheetData>
  <sheetProtection/>
  <mergeCells count="22">
    <mergeCell ref="B16:C16"/>
    <mergeCell ref="E16:F16"/>
    <mergeCell ref="K8:L9"/>
    <mergeCell ref="H11:K11"/>
    <mergeCell ref="B12:D12"/>
    <mergeCell ref="E12:F12"/>
    <mergeCell ref="I12:K12"/>
    <mergeCell ref="E5:K5"/>
    <mergeCell ref="E6:K6"/>
    <mergeCell ref="A8:A9"/>
    <mergeCell ref="B8:B9"/>
    <mergeCell ref="C8:D9"/>
    <mergeCell ref="E8:E9"/>
    <mergeCell ref="F8:F9"/>
    <mergeCell ref="G8:G9"/>
    <mergeCell ref="H8:J8"/>
    <mergeCell ref="A1:D1"/>
    <mergeCell ref="E1:L1"/>
    <mergeCell ref="A2:D2"/>
    <mergeCell ref="E2:L2"/>
    <mergeCell ref="E3:L3"/>
    <mergeCell ref="E4:L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3" sqref="H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2020-03-06T03:50:17Z</cp:lastPrinted>
  <dcterms:created xsi:type="dcterms:W3CDTF">2009-09-21T02:41:34Z</dcterms:created>
  <dcterms:modified xsi:type="dcterms:W3CDTF">2020-03-06T03:56:22Z</dcterms:modified>
  <cp:category/>
  <cp:version/>
  <cp:contentType/>
  <cp:contentStatus/>
</cp:coreProperties>
</file>