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11"/>
  </bookViews>
  <sheets>
    <sheet name="LTTĐT" sheetId="1" r:id="rId1"/>
    <sheet name="KTXS" sheetId="2" r:id="rId2"/>
    <sheet name="KTMT&amp;GN" sheetId="3" r:id="rId3"/>
    <sheet name="TACN" sheetId="4" r:id="rId4"/>
    <sheet name="ĐA ĐKS" sheetId="5" r:id="rId5"/>
    <sheet name="Ngan mach" sheetId="6" r:id="rId6"/>
    <sheet name="ĐKS&amp;TN" sheetId="7" r:id="rId7"/>
    <sheet name="HĐC HL" sheetId="8" r:id="rId8"/>
    <sheet name="TH ĐC HL" sheetId="9" r:id="rId9"/>
    <sheet name="HHHH HL" sheetId="10" r:id="rId10"/>
    <sheet name="ĐA MĐ HL" sheetId="11" r:id="rId11"/>
    <sheet name="VL Hl" sheetId="12" r:id="rId12"/>
    <sheet name="Toan A1 Hl" sheetId="13" r:id="rId13"/>
  </sheets>
  <definedNames/>
  <calcPr fullCalcOnLoad="1"/>
</workbook>
</file>

<file path=xl/sharedStrings.xml><?xml version="1.0" encoding="utf-8"?>
<sst xmlns="http://schemas.openxmlformats.org/spreadsheetml/2006/main" count="576" uniqueCount="86">
  <si>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</si>
  <si>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</si>
  <si>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</si>
  <si>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</si>
  <si>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</si>
  <si>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</si>
  <si>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</si>
  <si>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</si>
  <si>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</si>
  <si>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TBC M2</t>
  </si>
  <si>
    <t>ĐIỂM TRUNG BÌNH CHUNG</t>
  </si>
  <si>
    <t>Người đọc điểm</t>
  </si>
  <si>
    <t>Người vào điểm</t>
  </si>
  <si>
    <t>ĐIỂM THÁI ĐỘ HỌC TẬP (M1-HS 1)</t>
  </si>
  <si>
    <t>Nguyễn Thị Thi</t>
  </si>
  <si>
    <t>ĐIỂM SỐ HỆ 10</t>
  </si>
  <si>
    <t>ĐIỂM SỐ HỆ 4</t>
  </si>
  <si>
    <t>XẾP LOẠI</t>
  </si>
  <si>
    <t>ĐIỂM THI KẾT THÚC HỌC PHẦN (M3 - HS 7)</t>
  </si>
  <si>
    <t>Hà Thị Ngọc Diệu</t>
  </si>
  <si>
    <t xml:space="preserve"> M 2.2</t>
  </si>
  <si>
    <t>LỚP: KỸ THUẬT ĐIỆN K9</t>
  </si>
  <si>
    <t>NIÊN KHÓA: 2017 - 2022</t>
  </si>
  <si>
    <t>17Q1031018</t>
  </si>
  <si>
    <t>Lê Minh</t>
  </si>
  <si>
    <t>Đức</t>
  </si>
  <si>
    <t>14.01.1999</t>
  </si>
  <si>
    <t>17Q1031009</t>
  </si>
  <si>
    <t>Nam</t>
  </si>
  <si>
    <t>07.09.1999</t>
  </si>
  <si>
    <t>17Q1031012</t>
  </si>
  <si>
    <t>Tống Đức</t>
  </si>
  <si>
    <t>Quân</t>
  </si>
  <si>
    <t>12.09.1999</t>
  </si>
  <si>
    <t>17Q1031014</t>
  </si>
  <si>
    <t>Đoàn Nam Minh</t>
  </si>
  <si>
    <t>Tâm</t>
  </si>
  <si>
    <t>18.02.1999</t>
  </si>
  <si>
    <t>Xác nhận của Phòng ĐT - KHCN</t>
  </si>
  <si>
    <t>Người dò điểm</t>
  </si>
  <si>
    <t>Nguyễn Ngọc Thủy Tiên</t>
  </si>
  <si>
    <t>ĐIỂM KIỂM TRA ĐỊNH KỲ (M2 - HS2)</t>
  </si>
  <si>
    <t>17Q1031007</t>
  </si>
  <si>
    <t>Trần Quang Lâm</t>
  </si>
  <si>
    <t>Quốc</t>
  </si>
  <si>
    <t>11.03.1994</t>
  </si>
  <si>
    <t>Danh sách này gồm có 5 sinh viên</t>
  </si>
  <si>
    <t>Học kỳ I - Năm học: 2019- 2020</t>
  </si>
  <si>
    <t>HỌC PHẦN: Lý thuyết trường điện từ         SỐ TC: 2</t>
  </si>
  <si>
    <t>HỌC PHẦN: Kỹ thuật xung số       SỐ TC: 2</t>
  </si>
  <si>
    <t>HỌC PHẦN: Kỹ thuật máy tính và ghép nối      SỐ TC: 2</t>
  </si>
  <si>
    <t>HỌC PHẦN: Tiếng anh chuyên ngành điện     SỐ TC: 2</t>
  </si>
  <si>
    <t>Giảng viên: Huỳnh Thị Thùy Linh</t>
  </si>
  <si>
    <t>HỌC PHẦN: Đồ án Điều khiển số    SỐ TC: 2</t>
  </si>
  <si>
    <t>Phan Văn Hoàng</t>
  </si>
  <si>
    <t>Giảng viên: Nguyễn Trùng Dương</t>
  </si>
  <si>
    <t>ĐIỂM KIỂM TRA ĐỊNH KỲ (M2 - HS4)</t>
  </si>
  <si>
    <t>ĐIỂM THI KẾT THÚC HỌC PHẦN (M3 - HS 5)</t>
  </si>
  <si>
    <t>ĐIỂM ĐỒ ÁN (M1-HS 7)</t>
  </si>
  <si>
    <t>ĐIỂM THÁI ĐỘ HỌC TẬP (M1-HS 3)</t>
  </si>
  <si>
    <t>Giảng viên: Đặng Xuân Vinh</t>
  </si>
  <si>
    <t>Giảng viên: Đỗ Như Ý</t>
  </si>
  <si>
    <t>Học kỳ I - Năm học: 2019- 2020 (Học lại)</t>
  </si>
  <si>
    <t>Danh sách này gồm có 1 sinh viên</t>
  </si>
  <si>
    <t>Giảng viên: Trần Thị Cúc Phương</t>
  </si>
  <si>
    <t xml:space="preserve">  TH M 2.2</t>
  </si>
  <si>
    <t>HỌC PHẦN: Tin học đại cương     SỐ TC: 2</t>
  </si>
  <si>
    <t>Giảng viên: Phan Văn Hoàng</t>
  </si>
  <si>
    <t>HỌC PHẦN: Đồ án máy điện     SỐ TC: 2</t>
  </si>
  <si>
    <t>Giảng viên: Phan Thị Hồng Phượng</t>
  </si>
  <si>
    <t>ĐIỂM ĐỒ ÁN (M1-HS 6)</t>
  </si>
  <si>
    <t>ĐIỂM THÁI ĐỘ HỌC TẬP (M1-HS 4)</t>
  </si>
  <si>
    <t>HỌC PHẦN: Hình học họa hình     SỐ TC: 2</t>
  </si>
  <si>
    <t>Giảng viên: Đoàn Thị Lan</t>
  </si>
  <si>
    <t>Danh sách này gồm có 2 sinh viên</t>
  </si>
  <si>
    <t>HỌC PHẦN: Ngắn mạch trong hệ thống điện     SỐ TC: 2</t>
  </si>
  <si>
    <t>Giảng viên: Võ Tiến Trung</t>
  </si>
  <si>
    <t>HỌC PHẦN: Điều khiển số và thí nghiệm     SỐ TC: 3</t>
  </si>
  <si>
    <t>ĐIỂM KIỂM TRA ĐỊNH KỲ (M2 - HS3)</t>
  </si>
  <si>
    <t>ĐIỂM THI KẾT THÚC HỌC PHẦN (M3 - HS 6)</t>
  </si>
  <si>
    <t>Giảng viên:    Nguyễn Trùng Dương</t>
  </si>
  <si>
    <t>HỌC PHẦN:    Vật lý đại cương và TH VLĐC  SỐ TC: 4</t>
  </si>
  <si>
    <t>HỌC PHẦN:    Toán cao cấp A1    SỐ TC: 3</t>
  </si>
  <si>
    <t>Giảng viên:    Hồ Xuân Thắng</t>
  </si>
  <si>
    <t xml:space="preserve"> TH M 2.2</t>
  </si>
  <si>
    <t>HỌC PHẦN: Hóa đại cương và thực hành HĐC     SỐ TC: 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</si>
</sst>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7" fillId="0" borderId="10" xfId="0" applyFont="1" applyFill="1" applyBorder="1" applyAlignment="1">
      <alignment vertical="center"/>
    </xf>
    <xf numFmtId="49" fontId="47" fillId="32" borderId="11" xfId="0" applyNumberFormat="1" applyFont="1" applyFill="1" applyBorder="1" applyAlignment="1">
      <alignment vertical="center"/>
    </xf>
    <xf numFmtId="49" fontId="47" fillId="32" borderId="12" xfId="0" applyNumberFormat="1" applyFont="1" applyFill="1" applyBorder="1" applyAlignment="1">
      <alignment vertical="center"/>
    </xf>
    <xf numFmtId="49" fontId="47" fillId="32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7" fillId="0" borderId="10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183" fontId="10" fillId="0" borderId="14" xfId="0" applyNumberFormat="1" applyFont="1" applyFill="1" applyBorder="1" applyAlignment="1">
      <alignment horizontal="center" vertical="center" wrapText="1"/>
    </xf>
    <xf numFmtId="183" fontId="10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6" fillId="0" borderId="10" xfId="0" applyNumberFormat="1" applyFont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43" fontId="10" fillId="0" borderId="10" xfId="4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48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55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9</v>
      </c>
      <c r="G10" s="21">
        <v>8</v>
      </c>
      <c r="H10" s="12"/>
      <c r="I10" s="12">
        <f>G10</f>
        <v>8</v>
      </c>
      <c r="J10" s="12">
        <v>6.5</v>
      </c>
      <c r="K10" s="22">
        <f>ROUND((J10*7+I10*2+F10)/10,1)</f>
        <v>7.1</v>
      </c>
      <c r="L10" s="23" t="str">
        <f>IF(K10&gt;=8.5,"A",IF(K10&gt;=7,"B",IF(K10&gt;=5.5,"C",IF(K10&gt;=4,"D",IF(AND(K10&lt;4,K10&gt;=0),"F",IF(AND(#REF!="",I10="",F10=""),"I",IF(OR(#REF!&lt;&gt;"",I10&lt;&gt;"",F10&lt;&gt;""),"X","R")))))))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IF(OR(K10&lt;4,F10&lt;=2),"KHÔNG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9</v>
      </c>
      <c r="G11" s="21">
        <v>7</v>
      </c>
      <c r="H11" s="12"/>
      <c r="I11" s="12">
        <f>G11</f>
        <v>7</v>
      </c>
      <c r="J11" s="12">
        <v>8</v>
      </c>
      <c r="K11" s="22">
        <f>ROUND((J11*7+I11*2+F11)/10,1)</f>
        <v>7.9</v>
      </c>
      <c r="L11" s="23" t="str">
        <f>IF(K11&gt;=8.5,"A",IF(K11&gt;=7,"B",IF(K11&gt;=5.5,"C",IF(K11&gt;=4,"D",IF(AND(K11&lt;4,K11&gt;=0),"F",IF(AND(#REF!="",I11="",F11=""),"I",IF(OR(#REF!&lt;&gt;"",I11&lt;&gt;"",F11&lt;&gt;""),"X","R")))))))</f>
        <v>B</v>
      </c>
      <c r="M11" s="24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IF(OR(K11&lt;4,F11&lt;=2),"KHÔNG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10</v>
      </c>
      <c r="G12" s="21">
        <v>7</v>
      </c>
      <c r="H12" s="12"/>
      <c r="I12" s="12">
        <f>G12</f>
        <v>7</v>
      </c>
      <c r="J12" s="12">
        <v>7</v>
      </c>
      <c r="K12" s="22">
        <f>ROUND((J12*7+I12*2+F12)/10,1)</f>
        <v>7.3</v>
      </c>
      <c r="L12" s="23" t="str">
        <f>IF(K12&gt;=8.5,"A",IF(K12&gt;=7,"B",IF(K12&gt;=5.5,"C",IF(K12&gt;=4,"D",IF(AND(K12&lt;4,K12&gt;=0),"F",IF(AND(#REF!="",I12="",F12=""),"I",IF(OR(#REF!&lt;&gt;"",I12&lt;&gt;"",F12&lt;&gt;""),"X","R")))))))</f>
        <v>B</v>
      </c>
      <c r="M12" s="24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IF(OR(K12&lt;4,F12&lt;=2),"KHÔNG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8</v>
      </c>
      <c r="G13" s="21">
        <v>8</v>
      </c>
      <c r="H13" s="12"/>
      <c r="I13" s="12">
        <f>G13</f>
        <v>8</v>
      </c>
      <c r="J13" s="12">
        <v>9</v>
      </c>
      <c r="K13" s="22">
        <f>ROUND((J13*7+I13*2+F13)/10,1)</f>
        <v>8.7</v>
      </c>
      <c r="L13" s="23" t="str">
        <f>IF(K13&gt;=8.5,"A",IF(K13&gt;=7,"B",IF(K13&gt;=5.5,"C",IF(K13&gt;=4,"D",IF(AND(K13&lt;4,K13&gt;=0),"F",IF(AND(#REF!="",I13="",F13=""),"I",IF(OR(#REF!&lt;&gt;"",I13&lt;&gt;"",F13&lt;&gt;""),"X","R")))))))</f>
        <v>A</v>
      </c>
      <c r="M13" s="24">
        <f>IF(L13="A",4,IF(L13="B",3,IF(L13="C",2,IF(L13="D",1,0))))</f>
        <v>4</v>
      </c>
      <c r="N13" s="9" t="str">
        <f>IF(L13="A","GIỎI",IF(L13="B","KHÁ",IF(L13="C","TB",IF(L13="D","TB YẾU","KÉM"))))</f>
        <v>GIỎI</v>
      </c>
      <c r="O13" s="4" t="str">
        <f>IF(OR(K13&lt;4,F13&lt;=2),"KHÔNG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9</v>
      </c>
      <c r="H14" s="12"/>
      <c r="I14" s="12">
        <f>G14</f>
        <v>9</v>
      </c>
      <c r="J14" s="12">
        <v>9.5</v>
      </c>
      <c r="K14" s="22">
        <f>ROUND((J14*7+I14*2+F14)/10,1)</f>
        <v>9.5</v>
      </c>
      <c r="L14" s="23" t="str">
        <f>IF(K14&gt;=8.5,"A",IF(K14&gt;=7,"B",IF(K14&gt;=5.5,"C",IF(K14&gt;=4,"D",IF(AND(K14&lt;4,K14&gt;=0),"F",IF(AND(#REF!="",I14="",F14=""),"I",IF(OR(#REF!&lt;&gt;"",I14&lt;&gt;"",F14&lt;&gt;""),"X","R")))))))</f>
        <v>A</v>
      </c>
      <c r="M14" s="24">
        <f>IF(L14="A",4,IF(L14="B",3,IF(L14="C",2,IF(L14="D",1,0))))</f>
        <v>4</v>
      </c>
      <c r="N14" s="9" t="str">
        <f>IF(L14="A","GIỎI",IF(L14="B","KHÁ",IF(L14="C","TB",IF(L14="D","TB YẾU","KÉM"))))</f>
        <v>GIỎI</v>
      </c>
      <c r="O14" s="4" t="str">
        <f>IF(OR(K14&lt;4,F14&lt;=2),"KHÔNG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N8:O9"/>
    <mergeCell ref="K15:N15"/>
    <mergeCell ref="H16:J16"/>
    <mergeCell ref="H20:J20"/>
    <mergeCell ref="B16:D16"/>
    <mergeCell ref="E16:G16"/>
    <mergeCell ref="L16:N16"/>
  </mergeCells>
  <printOptions/>
  <pageMargins left="0.21" right="0.16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0.140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72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73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28">
        <v>7</v>
      </c>
      <c r="G10" s="29">
        <v>7.4</v>
      </c>
      <c r="H10" s="12"/>
      <c r="I10" s="12">
        <f>G10</f>
        <v>7.4</v>
      </c>
      <c r="J10" s="25">
        <v>7.5</v>
      </c>
      <c r="K10" s="22">
        <f>ROUND((J10*7+I10*2+F10)/10,1)</f>
        <v>7.4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3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30</v>
      </c>
      <c r="C11" s="16" t="s">
        <v>31</v>
      </c>
      <c r="D11" s="17" t="s">
        <v>32</v>
      </c>
      <c r="E11" s="18" t="s">
        <v>33</v>
      </c>
      <c r="F11" s="28">
        <v>7</v>
      </c>
      <c r="G11" s="29">
        <v>8.1</v>
      </c>
      <c r="H11" s="12"/>
      <c r="I11" s="12">
        <f>G11</f>
        <v>8.1</v>
      </c>
      <c r="J11" s="25">
        <v>7.5</v>
      </c>
      <c r="K11" s="22">
        <f>ROUND((J11*7+I11*2+F11)/10,1)</f>
        <v>7.6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3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IF(OR(K11&lt;4,J11&lt;=2),"KHÔNG ĐẠT"," ĐẠT")</f>
        <v> ĐẠT</v>
      </c>
    </row>
    <row r="12" spans="2:14" ht="16.5">
      <c r="B12" s="3" t="s">
        <v>74</v>
      </c>
      <c r="K12" s="36"/>
      <c r="L12" s="36"/>
      <c r="M12" s="36"/>
      <c r="N12" s="36"/>
    </row>
    <row r="13" spans="2:14" ht="19.5" customHeight="1">
      <c r="B13" s="31" t="s">
        <v>38</v>
      </c>
      <c r="C13" s="31"/>
      <c r="D13" s="31"/>
      <c r="E13" s="31" t="s">
        <v>11</v>
      </c>
      <c r="F13" s="31"/>
      <c r="G13" s="31"/>
      <c r="H13" s="31" t="s">
        <v>12</v>
      </c>
      <c r="I13" s="31"/>
      <c r="J13" s="31"/>
      <c r="K13" s="14"/>
      <c r="L13" s="37" t="s">
        <v>39</v>
      </c>
      <c r="M13" s="37"/>
      <c r="N13" s="37"/>
    </row>
    <row r="14" ht="15.75">
      <c r="C14" s="2"/>
    </row>
    <row r="17" spans="2:14" ht="30.75" customHeight="1">
      <c r="B17" s="31" t="s">
        <v>54</v>
      </c>
      <c r="C17" s="31"/>
      <c r="D17" s="11"/>
      <c r="E17" s="31" t="s">
        <v>19</v>
      </c>
      <c r="F17" s="31"/>
      <c r="G17" s="31"/>
      <c r="H17" s="31" t="s">
        <v>14</v>
      </c>
      <c r="I17" s="31"/>
      <c r="J17" s="31"/>
      <c r="K17" s="11"/>
      <c r="L17" s="11" t="s">
        <v>40</v>
      </c>
      <c r="M17" s="11"/>
      <c r="N17" s="11"/>
    </row>
    <row r="18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C17"/>
    <mergeCell ref="E17:G17"/>
    <mergeCell ref="H17:J17"/>
    <mergeCell ref="N8:O9"/>
    <mergeCell ref="K12:N12"/>
    <mergeCell ref="B13:D13"/>
    <mergeCell ref="E13:G13"/>
    <mergeCell ref="H13:J13"/>
    <mergeCell ref="L13:N13"/>
  </mergeCells>
  <printOptions/>
  <pageMargins left="0.33" right="0.23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12.00390625" style="1" customWidth="1"/>
    <col min="8" max="8" width="8.7109375" style="1" customWidth="1"/>
    <col min="9" max="9" width="6.00390625" style="7" customWidth="1"/>
    <col min="10" max="10" width="7.7109375" style="7" customWidth="1"/>
    <col min="11" max="11" width="8.140625" style="1" customWidth="1"/>
    <col min="12" max="12" width="12.8515625" style="1" customWidth="1"/>
    <col min="13" max="16384" width="9.140625" style="1" customWidth="1"/>
  </cols>
  <sheetData>
    <row r="1" spans="1:11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</row>
    <row r="2" spans="1:11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</row>
    <row r="3" spans="5:11" ht="20.25" customHeight="1">
      <c r="E3" s="48" t="s">
        <v>22</v>
      </c>
      <c r="F3" s="48"/>
      <c r="G3" s="48"/>
      <c r="H3" s="48"/>
      <c r="I3" s="48"/>
      <c r="J3" s="48"/>
      <c r="K3" s="48"/>
    </row>
    <row r="4" spans="5:11" ht="18.75" customHeight="1">
      <c r="E4" s="31" t="s">
        <v>62</v>
      </c>
      <c r="F4" s="31"/>
      <c r="G4" s="31"/>
      <c r="H4" s="31"/>
      <c r="I4" s="31"/>
      <c r="J4" s="31"/>
      <c r="K4" s="31"/>
    </row>
    <row r="5" spans="5:11" ht="18.75" customHeight="1">
      <c r="E5" s="38" t="s">
        <v>68</v>
      </c>
      <c r="F5" s="38"/>
      <c r="G5" s="38"/>
      <c r="H5" s="38"/>
      <c r="I5" s="38"/>
      <c r="J5" s="38"/>
      <c r="K5" s="38"/>
    </row>
    <row r="6" spans="5:11" ht="15.75" customHeight="1">
      <c r="E6" s="38" t="s">
        <v>69</v>
      </c>
      <c r="F6" s="38"/>
      <c r="G6" s="38"/>
      <c r="H6" s="38"/>
      <c r="I6" s="38"/>
      <c r="J6" s="38"/>
      <c r="K6" s="38"/>
    </row>
    <row r="7" ht="10.5" customHeight="1"/>
    <row r="8" spans="1:12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71</v>
      </c>
      <c r="G8" s="41" t="s">
        <v>70</v>
      </c>
      <c r="H8" s="43" t="s">
        <v>10</v>
      </c>
      <c r="I8" s="44"/>
      <c r="J8" s="45"/>
      <c r="K8" s="32" t="s">
        <v>17</v>
      </c>
      <c r="L8" s="33"/>
    </row>
    <row r="9" spans="1:12" s="6" customFormat="1" ht="36" customHeight="1">
      <c r="A9" s="39"/>
      <c r="B9" s="39"/>
      <c r="C9" s="39"/>
      <c r="D9" s="39"/>
      <c r="E9" s="39"/>
      <c r="F9" s="42"/>
      <c r="G9" s="42"/>
      <c r="H9" s="5" t="s">
        <v>15</v>
      </c>
      <c r="I9" s="5" t="s">
        <v>6</v>
      </c>
      <c r="J9" s="5" t="s">
        <v>16</v>
      </c>
      <c r="K9" s="34"/>
      <c r="L9" s="35"/>
    </row>
    <row r="10" spans="1:12" s="19" customFormat="1" ht="23.25" customHeight="1">
      <c r="A10" s="10">
        <v>1</v>
      </c>
      <c r="B10" s="20" t="s">
        <v>42</v>
      </c>
      <c r="C10" s="16" t="s">
        <v>43</v>
      </c>
      <c r="D10" s="17" t="s">
        <v>44</v>
      </c>
      <c r="E10" s="18" t="s">
        <v>45</v>
      </c>
      <c r="F10" s="12">
        <v>8</v>
      </c>
      <c r="G10" s="12">
        <v>8</v>
      </c>
      <c r="H10" s="22">
        <f>ROUND((F10*4+G10*6)/10,1)</f>
        <v>8</v>
      </c>
      <c r="I10" s="23" t="str">
        <f>IF(H10&gt;=8.5,"A",IF(H10&gt;=7,"B",IF(H10&gt;=5.5,"C",IF(H10&gt;=4,"D",IF(AND(H10&lt;4,H10&gt;=0),"F",IF(AND(F10="",#REF!="",G10=""),"I",IF(OR(F10&lt;&gt;"",#REF!&lt;&gt;"",G10&lt;&gt;""),"X","R")))))))</f>
        <v>B</v>
      </c>
      <c r="J10" s="24">
        <f>IF(I10="A",4,IF(I10="B",3,IF(I10="C",2,IF(I10="D",1,0))))</f>
        <v>3</v>
      </c>
      <c r="K10" s="9" t="str">
        <f>IF(I10="A","GIỎI",IF(I10="B","KHÁ",IF(I10="C","TB",IF(I10="D","TB YẾU","KÉM"))))</f>
        <v>KHÁ</v>
      </c>
      <c r="L10" s="4" t="str">
        <f>IF(OR(H10&lt;4,G10&lt;=2),"KHÔNG ĐẠT"," ĐẠT")</f>
        <v> ĐẠT</v>
      </c>
    </row>
    <row r="11" spans="2:11" ht="16.5">
      <c r="B11" s="3" t="s">
        <v>63</v>
      </c>
      <c r="H11" s="36"/>
      <c r="I11" s="36"/>
      <c r="J11" s="36"/>
      <c r="K11" s="36"/>
    </row>
    <row r="12" spans="2:11" ht="19.5" customHeight="1">
      <c r="B12" s="31" t="s">
        <v>38</v>
      </c>
      <c r="C12" s="31"/>
      <c r="D12" s="31"/>
      <c r="E12" s="31" t="s">
        <v>11</v>
      </c>
      <c r="F12" s="31"/>
      <c r="G12" s="31" t="s">
        <v>12</v>
      </c>
      <c r="H12" s="31"/>
      <c r="I12" s="37" t="s">
        <v>39</v>
      </c>
      <c r="J12" s="37"/>
      <c r="K12" s="37"/>
    </row>
    <row r="13" ht="15.75">
      <c r="C13" s="2"/>
    </row>
    <row r="16" spans="2:11" ht="30.75" customHeight="1">
      <c r="B16" s="31" t="s">
        <v>54</v>
      </c>
      <c r="C16" s="31"/>
      <c r="D16" s="11"/>
      <c r="E16" s="31" t="s">
        <v>19</v>
      </c>
      <c r="F16" s="31"/>
      <c r="G16" s="31" t="s">
        <v>14</v>
      </c>
      <c r="H16" s="31"/>
      <c r="I16" s="11" t="s">
        <v>40</v>
      </c>
      <c r="J16" s="11"/>
      <c r="K16" s="11"/>
    </row>
    <row r="17" ht="24.75" customHeight="1"/>
  </sheetData>
  <sheetProtection/>
  <mergeCells count="24">
    <mergeCell ref="A1:D1"/>
    <mergeCell ref="E1:K1"/>
    <mergeCell ref="A2:D2"/>
    <mergeCell ref="E2:K2"/>
    <mergeCell ref="E3:K3"/>
    <mergeCell ref="E4:K4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B16:C16"/>
    <mergeCell ref="E16:F16"/>
    <mergeCell ref="K8:L9"/>
    <mergeCell ref="H11:K11"/>
    <mergeCell ref="B12:D12"/>
    <mergeCell ref="E12:F12"/>
    <mergeCell ref="I12:K12"/>
    <mergeCell ref="G12:H12"/>
    <mergeCell ref="G16:H1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1">
      <selection activeCell="X4" sqref="X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0.140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1.281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81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80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78</v>
      </c>
      <c r="H8" s="44"/>
      <c r="I8" s="45"/>
      <c r="J8" s="41" t="s">
        <v>79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84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20" t="s">
        <v>42</v>
      </c>
      <c r="C10" s="16" t="s">
        <v>43</v>
      </c>
      <c r="D10" s="17" t="s">
        <v>44</v>
      </c>
      <c r="E10" s="18" t="s">
        <v>45</v>
      </c>
      <c r="F10" s="28">
        <v>10</v>
      </c>
      <c r="G10" s="29">
        <v>9</v>
      </c>
      <c r="H10" s="12">
        <v>8.5</v>
      </c>
      <c r="I10" s="12">
        <f>(H10*2+G10)/3</f>
        <v>8.666666666666666</v>
      </c>
      <c r="J10" s="12">
        <v>9</v>
      </c>
      <c r="K10" s="22">
        <f>ROUND((J10*6+I10*3+F10)/10,1)</f>
        <v>9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3">
        <f>IF(L10="A",4,IF(L10="B",3,IF(L10="C",2,IF(L10="D",1,0))))</f>
        <v>4</v>
      </c>
      <c r="N10" s="9" t="str">
        <f>IF(L10="A","GIỎI",IF(L10="B","KHÁ",IF(L10="C","TB",IF(L10="D","TB YẾU","KÉM"))))</f>
        <v>GIỎI</v>
      </c>
      <c r="O10" s="4" t="str">
        <f>IF(OR(K10&lt;4,J10&lt;=2),"KHÔNG ĐẠT"," ĐẠT")</f>
        <v> ĐẠT</v>
      </c>
    </row>
    <row r="11" spans="2:14" ht="16.5">
      <c r="B11" s="3" t="s">
        <v>63</v>
      </c>
      <c r="K11" s="36"/>
      <c r="L11" s="36"/>
      <c r="M11" s="36"/>
      <c r="N11" s="36"/>
    </row>
    <row r="12" spans="2:14" ht="19.5" customHeight="1">
      <c r="B12" s="31" t="s">
        <v>38</v>
      </c>
      <c r="C12" s="31"/>
      <c r="D12" s="31"/>
      <c r="E12" s="31" t="s">
        <v>11</v>
      </c>
      <c r="F12" s="31"/>
      <c r="G12" s="31"/>
      <c r="H12" s="31" t="s">
        <v>12</v>
      </c>
      <c r="I12" s="31"/>
      <c r="J12" s="31"/>
      <c r="K12" s="14"/>
      <c r="L12" s="37" t="s">
        <v>39</v>
      </c>
      <c r="M12" s="37"/>
      <c r="N12" s="37"/>
    </row>
    <row r="13" ht="15.75">
      <c r="C13" s="2"/>
    </row>
    <row r="16" spans="2:14" ht="30.75" customHeight="1">
      <c r="B16" s="31" t="s">
        <v>54</v>
      </c>
      <c r="C16" s="31"/>
      <c r="D16" s="11"/>
      <c r="E16" s="31" t="s">
        <v>19</v>
      </c>
      <c r="F16" s="31"/>
      <c r="G16" s="31"/>
      <c r="H16" s="31" t="s">
        <v>14</v>
      </c>
      <c r="I16" s="31"/>
      <c r="J16" s="31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2" right="0.28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6.00390625" style="1" customWidth="1"/>
    <col min="4" max="4" width="6.00390625" style="1" customWidth="1"/>
    <col min="5" max="5" width="11.8515625" style="1" customWidth="1"/>
    <col min="6" max="6" width="13.0039062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9.00390625" style="1" customWidth="1"/>
    <col min="15" max="15" width="8.710937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82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83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20" t="s">
        <v>42</v>
      </c>
      <c r="C10" s="16" t="s">
        <v>43</v>
      </c>
      <c r="D10" s="17" t="s">
        <v>44</v>
      </c>
      <c r="E10" s="18" t="s">
        <v>45</v>
      </c>
      <c r="F10" s="53">
        <v>5</v>
      </c>
      <c r="G10" s="54">
        <v>5</v>
      </c>
      <c r="H10" s="55"/>
      <c r="I10" s="55">
        <f>G10</f>
        <v>5</v>
      </c>
      <c r="J10" s="25">
        <v>5</v>
      </c>
      <c r="K10" s="49">
        <f>ROUND((J10*7+I10*2+F10)/10,1)</f>
        <v>5</v>
      </c>
      <c r="L10" s="50" t="str">
        <f>IF(K10&gt;=8.5,"A",IF(K10&gt;=7,"B",IF(K10&gt;=5.5,"C",IF(K10&gt;=4,"D",IF(AND(K10&lt;4,K10&gt;=0),"F",IF(AND(F10="",I10="",J10=""),"I",IF(OR(F10&lt;&gt;"",I10&lt;&gt;"",J10&lt;&gt;""),"X","R")))))))</f>
        <v>D</v>
      </c>
      <c r="M10" s="12">
        <f>IF(L10="A",4,IF(L10="B",3,IF(L10="C",2,IF(L10="D",1,0))))</f>
        <v>1</v>
      </c>
      <c r="N10" s="51" t="str">
        <f>IF(L10="A","GIỎI",IF(L10="B","KHÁ",IF(L10="C","TB",IF(L10="D","TB YẾU","KÉM"))))</f>
        <v>TB YẾU</v>
      </c>
      <c r="O10" s="52" t="str">
        <f>IF(OR(K10&lt;4,J10&lt;=2),"KHÔNG ĐẠT"," ĐẠT")</f>
        <v> ĐẠT</v>
      </c>
    </row>
    <row r="11" spans="2:14" ht="16.5">
      <c r="B11" s="3" t="s">
        <v>63</v>
      </c>
      <c r="K11" s="36"/>
      <c r="L11" s="36"/>
      <c r="M11" s="36"/>
      <c r="N11" s="36"/>
    </row>
    <row r="12" spans="2:14" ht="19.5" customHeight="1">
      <c r="B12" s="31" t="s">
        <v>38</v>
      </c>
      <c r="C12" s="31"/>
      <c r="D12" s="31"/>
      <c r="E12" s="31" t="s">
        <v>11</v>
      </c>
      <c r="F12" s="31"/>
      <c r="G12" s="31"/>
      <c r="H12" s="31" t="s">
        <v>12</v>
      </c>
      <c r="I12" s="31"/>
      <c r="J12" s="31"/>
      <c r="K12" s="14"/>
      <c r="L12" s="37" t="s">
        <v>39</v>
      </c>
      <c r="M12" s="37"/>
      <c r="N12" s="37"/>
    </row>
    <row r="13" ht="15.75">
      <c r="C13" s="2"/>
    </row>
    <row r="16" spans="2:14" ht="30.75" customHeight="1">
      <c r="B16" s="31" t="s">
        <v>54</v>
      </c>
      <c r="C16" s="31"/>
      <c r="D16" s="11"/>
      <c r="E16" s="31" t="s">
        <v>19</v>
      </c>
      <c r="F16" s="31"/>
      <c r="G16" s="31"/>
      <c r="H16" s="31" t="s">
        <v>14</v>
      </c>
      <c r="I16" s="31"/>
      <c r="J16" s="31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4" right="0.2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0.8515625" style="1" customWidth="1"/>
    <col min="6" max="6" width="12.421875" style="1" customWidth="1"/>
    <col min="7" max="7" width="6.421875" style="1" customWidth="1"/>
    <col min="8" max="8" width="5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7.281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49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52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27">
        <v>10</v>
      </c>
      <c r="G10" s="27">
        <v>8</v>
      </c>
      <c r="H10" s="12"/>
      <c r="I10" s="12">
        <f>G10</f>
        <v>8</v>
      </c>
      <c r="J10" s="12">
        <v>5.5</v>
      </c>
      <c r="K10" s="22">
        <f>ROUND((J10*7+I10*2+F10)/10,1)</f>
        <v>6.5</v>
      </c>
      <c r="L10" s="23" t="str">
        <f>IF(K10&gt;=8.5,"A",IF(K10&gt;=7,"B",IF(K10&gt;=5.5,"C",IF(K10&gt;=4,"D",IF(AND(K10&lt;4,K10&gt;=0),"F",IF(AND(F10="",I10="",J10=""),"I",IF(OR(F10&lt;&gt;"",I10&lt;&gt;"",J10&lt;&gt;""),"X","R")))))))</f>
        <v>C</v>
      </c>
      <c r="M10" s="23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27">
        <v>10</v>
      </c>
      <c r="G11" s="27">
        <v>8.5</v>
      </c>
      <c r="H11" s="12"/>
      <c r="I11" s="12">
        <f>G11</f>
        <v>8.5</v>
      </c>
      <c r="J11" s="12">
        <v>5</v>
      </c>
      <c r="K11" s="22">
        <f>ROUND((J11*7+I11*2+F11)/10,1)</f>
        <v>6.2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3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4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27">
        <v>10</v>
      </c>
      <c r="G12" s="27">
        <v>8.5</v>
      </c>
      <c r="H12" s="12"/>
      <c r="I12" s="12">
        <f>G12</f>
        <v>8.5</v>
      </c>
      <c r="J12" s="12">
        <v>6</v>
      </c>
      <c r="K12" s="22">
        <f>ROUND((J12*7+I12*2+F12)/10,1)</f>
        <v>6.9</v>
      </c>
      <c r="L12" s="23" t="str">
        <f>IF(K12&gt;=8.5,"A",IF(K12&gt;=7,"B",IF(K12&gt;=5.5,"C",IF(K12&gt;=4,"D",IF(AND(K12&lt;4,K12&gt;=0),"F",IF(AND(F12="",I12="",J12=""),"I",IF(OR(F12&lt;&gt;"",I12&lt;&gt;"",J12&lt;&gt;""),"X","R")))))))</f>
        <v>C</v>
      </c>
      <c r="M12" s="23">
        <f>IF(L12="A",4,IF(L12="B",3,IF(L12="C",2,IF(L12="D",1,0))))</f>
        <v>2</v>
      </c>
      <c r="N12" s="9" t="str">
        <f>IF(L12="A","GIỎI",IF(L12="B","KHÁ",IF(L12="C","TB",IF(L12="D","TB YẾU","KÉM"))))</f>
        <v>TB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27">
        <v>9</v>
      </c>
      <c r="G13" s="27">
        <v>8</v>
      </c>
      <c r="H13" s="12"/>
      <c r="I13" s="12">
        <f>G13</f>
        <v>8</v>
      </c>
      <c r="J13" s="12">
        <v>5.5</v>
      </c>
      <c r="K13" s="22">
        <f>ROUND((J13*7+I13*2+F13)/10,1)</f>
        <v>6.4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3">
        <f>IF(L13="A",4,IF(L13="B",3,IF(L13="C",2,IF(L13="D",1,0))))</f>
        <v>2</v>
      </c>
      <c r="N13" s="9" t="str">
        <f>IF(L13="A","GIỎI",IF(L13="B","KHÁ",IF(L13="C","TB",IF(L13="D","TB YẾU","KÉM"))))</f>
        <v>TB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27">
        <v>10</v>
      </c>
      <c r="G14" s="27">
        <v>8.5</v>
      </c>
      <c r="H14" s="12"/>
      <c r="I14" s="12">
        <f>G14</f>
        <v>8.5</v>
      </c>
      <c r="J14" s="12">
        <v>7</v>
      </c>
      <c r="K14" s="22">
        <f>ROUND((J14*7+I14*2+F14)/10,1)</f>
        <v>7.6</v>
      </c>
      <c r="L14" s="23" t="str">
        <f>IF(K14&gt;=8.5,"A",IF(K14&gt;=7,"B",IF(K14&gt;=5.5,"C",IF(K14&gt;=4,"D",IF(AND(K14&lt;4,K14&gt;=0),"F",IF(AND(F14="",I14="",J14=""),"I",IF(OR(F14&lt;&gt;"",I14&lt;&gt;"",J14&lt;&gt;""),"X","R")))))))</f>
        <v>B</v>
      </c>
      <c r="M14" s="23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28" right="0.24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50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60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10</v>
      </c>
      <c r="G10" s="21">
        <v>9</v>
      </c>
      <c r="H10" s="12"/>
      <c r="I10" s="12">
        <f>G10</f>
        <v>9</v>
      </c>
      <c r="J10" s="12">
        <v>8</v>
      </c>
      <c r="K10" s="22">
        <f>ROUND((J10*7+I10*2+F10)/10,1)</f>
        <v>8.4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10</v>
      </c>
      <c r="G11" s="21">
        <v>8</v>
      </c>
      <c r="H11" s="12"/>
      <c r="I11" s="12">
        <f>G11</f>
        <v>8</v>
      </c>
      <c r="J11" s="12">
        <v>7</v>
      </c>
      <c r="K11" s="22">
        <f>ROUND((J11*7+I11*2+F11)/10,1)</f>
        <v>7.5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4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10</v>
      </c>
      <c r="G12" s="21">
        <v>8</v>
      </c>
      <c r="H12" s="12"/>
      <c r="I12" s="12">
        <f>G12</f>
        <v>8</v>
      </c>
      <c r="J12" s="12">
        <v>8</v>
      </c>
      <c r="K12" s="22">
        <f>ROUND((J12*7+I12*2+F12)/10,1)</f>
        <v>8.2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10</v>
      </c>
      <c r="G13" s="21">
        <v>9</v>
      </c>
      <c r="H13" s="12"/>
      <c r="I13" s="12">
        <f>G13</f>
        <v>9</v>
      </c>
      <c r="J13" s="12">
        <v>7</v>
      </c>
      <c r="K13" s="22">
        <f>ROUND((J13*7+I13*2+F13)/10,1)</f>
        <v>7.7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10</v>
      </c>
      <c r="H14" s="12"/>
      <c r="I14" s="12">
        <f>G14</f>
        <v>10</v>
      </c>
      <c r="J14" s="12">
        <v>8</v>
      </c>
      <c r="K14" s="22">
        <f>ROUND((J14*7+I14*2+F14)/10,1)</f>
        <v>8.6</v>
      </c>
      <c r="L14" s="23" t="str">
        <f>IF(K14&gt;=8.5,"A",IF(K14&gt;=7,"B",IF(K14&gt;=5.5,"C",IF(K14&gt;=4,"D",IF(AND(K14&lt;4,K14&gt;=0),"F",IF(AND(F14="",I14="",J14=""),"I",IF(OR(F14&lt;&gt;"",I14&lt;&gt;"",J14&lt;&gt;""),"X","R")))))))</f>
        <v>A</v>
      </c>
      <c r="M14" s="24">
        <f>IF(L14="A",4,IF(L14="B",3,IF(L14="C",2,IF(L14="D",1,0))))</f>
        <v>4</v>
      </c>
      <c r="N14" s="9" t="str">
        <f>IF(L14="A","GIỎI",IF(L14="B","KHÁ",IF(L14="C","TB",IF(L14="D","TB YẾU","KÉM"))))</f>
        <v>GIỎI</v>
      </c>
      <c r="O14" s="4" t="str">
        <f>IF(OR(K14&lt;4,J14&lt;=2),"KHÔNG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0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51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52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27">
        <v>10</v>
      </c>
      <c r="G10" s="27">
        <v>7.5</v>
      </c>
      <c r="H10" s="12"/>
      <c r="I10" s="12">
        <f>G10</f>
        <v>7.5</v>
      </c>
      <c r="J10" s="12">
        <v>6.5</v>
      </c>
      <c r="K10" s="22">
        <f>ROUND((J10*7+I10*2+F10)/10,1)</f>
        <v>7.1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3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27">
        <v>10</v>
      </c>
      <c r="G11" s="27">
        <v>7.5</v>
      </c>
      <c r="H11" s="12"/>
      <c r="I11" s="12">
        <f>G11</f>
        <v>7.5</v>
      </c>
      <c r="J11" s="12">
        <v>6.8</v>
      </c>
      <c r="K11" s="22">
        <f>ROUND((J11*7+I11*2+F11)/10,1)</f>
        <v>7.3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3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27">
        <v>10</v>
      </c>
      <c r="G12" s="27">
        <v>8.5</v>
      </c>
      <c r="H12" s="12"/>
      <c r="I12" s="12">
        <f>G12</f>
        <v>8.5</v>
      </c>
      <c r="J12" s="12">
        <v>6.8</v>
      </c>
      <c r="K12" s="22">
        <f>ROUND((J12*7+I12*2+F12)/10,1)</f>
        <v>7.5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3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27">
        <v>9</v>
      </c>
      <c r="G13" s="27">
        <v>7.5</v>
      </c>
      <c r="H13" s="12"/>
      <c r="I13" s="12">
        <f>G13</f>
        <v>7.5</v>
      </c>
      <c r="J13" s="12">
        <v>6.8</v>
      </c>
      <c r="K13" s="22">
        <f>ROUND((J13*7+I13*2+F13)/10,1)</f>
        <v>7.2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3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27">
        <v>10</v>
      </c>
      <c r="G14" s="27">
        <v>8.5</v>
      </c>
      <c r="H14" s="12"/>
      <c r="I14" s="12">
        <f>G14</f>
        <v>8.5</v>
      </c>
      <c r="J14" s="12">
        <v>6.6</v>
      </c>
      <c r="K14" s="22">
        <f>ROUND((J14*7+I14*2+F14)/10,1)</f>
        <v>7.3</v>
      </c>
      <c r="L14" s="23" t="str">
        <f>IF(K14&gt;=8.5,"A",IF(K14&gt;=7,"B",IF(K14&gt;=5.5,"C",IF(K14&gt;=4,"D",IF(AND(K14&lt;4,K14&gt;=0),"F",IF(AND(F14="",I14="",J14=""),"I",IF(OR(F14&lt;&gt;"",I14&lt;&gt;"",J14&lt;&gt;""),"X","R")))))))</f>
        <v>B</v>
      </c>
      <c r="M14" s="23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23" right="0.25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7" width="12.421875" style="1" customWidth="1"/>
    <col min="8" max="8" width="8.7109375" style="1" customWidth="1"/>
    <col min="9" max="9" width="6.00390625" style="7" customWidth="1"/>
    <col min="10" max="10" width="7.7109375" style="7" customWidth="1"/>
    <col min="11" max="11" width="8.140625" style="1" customWidth="1"/>
    <col min="12" max="12" width="12.8515625" style="1" customWidth="1"/>
    <col min="13" max="16384" width="9.140625" style="1" customWidth="1"/>
  </cols>
  <sheetData>
    <row r="1" spans="1:11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</row>
    <row r="2" spans="1:11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</row>
    <row r="3" spans="5:11" ht="20.25" customHeight="1">
      <c r="E3" s="48" t="s">
        <v>22</v>
      </c>
      <c r="F3" s="48"/>
      <c r="G3" s="48"/>
      <c r="H3" s="48"/>
      <c r="I3" s="48"/>
      <c r="J3" s="48"/>
      <c r="K3" s="48"/>
    </row>
    <row r="4" spans="5:11" ht="18.75" customHeight="1">
      <c r="E4" s="31" t="s">
        <v>47</v>
      </c>
      <c r="F4" s="31"/>
      <c r="G4" s="31"/>
      <c r="H4" s="31"/>
      <c r="I4" s="31"/>
      <c r="J4" s="31"/>
      <c r="K4" s="31"/>
    </row>
    <row r="5" spans="5:11" ht="18.75" customHeight="1">
      <c r="E5" s="38" t="s">
        <v>53</v>
      </c>
      <c r="F5" s="38"/>
      <c r="G5" s="38"/>
      <c r="H5" s="38"/>
      <c r="I5" s="38"/>
      <c r="J5" s="38"/>
      <c r="K5" s="38"/>
    </row>
    <row r="6" spans="5:11" ht="15.75" customHeight="1">
      <c r="E6" s="38" t="s">
        <v>61</v>
      </c>
      <c r="F6" s="38"/>
      <c r="G6" s="38"/>
      <c r="H6" s="38"/>
      <c r="I6" s="38"/>
      <c r="J6" s="38"/>
      <c r="K6" s="38"/>
    </row>
    <row r="7" ht="10.5" customHeight="1"/>
    <row r="8" spans="1:12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59</v>
      </c>
      <c r="G8" s="41" t="s">
        <v>58</v>
      </c>
      <c r="H8" s="43" t="s">
        <v>10</v>
      </c>
      <c r="I8" s="44"/>
      <c r="J8" s="45"/>
      <c r="K8" s="32" t="s">
        <v>17</v>
      </c>
      <c r="L8" s="33"/>
    </row>
    <row r="9" spans="1:12" s="6" customFormat="1" ht="36" customHeight="1">
      <c r="A9" s="39"/>
      <c r="B9" s="39"/>
      <c r="C9" s="39"/>
      <c r="D9" s="39"/>
      <c r="E9" s="39"/>
      <c r="F9" s="42"/>
      <c r="G9" s="42"/>
      <c r="H9" s="5" t="s">
        <v>15</v>
      </c>
      <c r="I9" s="5" t="s">
        <v>6</v>
      </c>
      <c r="J9" s="5" t="s">
        <v>16</v>
      </c>
      <c r="K9" s="34"/>
      <c r="L9" s="35"/>
    </row>
    <row r="10" spans="1:12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9</v>
      </c>
      <c r="G10" s="12">
        <v>8</v>
      </c>
      <c r="H10" s="25">
        <f>ROUND((F10*3+G10*7)/10,1)</f>
        <v>8.3</v>
      </c>
      <c r="I10" s="12" t="str">
        <f>IF(H10&gt;=8.5,"A",IF(H10&gt;=7,"B",IF(H10&gt;=5.5,"C",IF(H10&gt;=4,"D",IF(AND(H10&lt;4,H10&gt;=0),"F",IF(AND(F10="",#REF!="",G10=""),"I",IF(OR(F10&lt;&gt;"",#REF!&lt;&gt;"",G10&lt;&gt;""),"X","R")))))))</f>
        <v>B</v>
      </c>
      <c r="J10" s="26">
        <f>IF(I10="A",4,IF(I10="B",3,IF(I10="C",2,IF(I10="D",1,0))))</f>
        <v>3</v>
      </c>
      <c r="K10" s="9" t="str">
        <f>IF(I10="A","GIỎI",IF(I10="B","KHÁ",IF(I10="C","TB",IF(I10="D","TB YẾU","KÉM"))))</f>
        <v>KHÁ</v>
      </c>
      <c r="L10" s="4" t="str">
        <f>IF(OR(H10&lt;4,G10&lt;=2),"KHÔNG ĐẠT"," ĐẠT")</f>
        <v> ĐẠT</v>
      </c>
    </row>
    <row r="11" spans="1:12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5</v>
      </c>
      <c r="G11" s="12">
        <v>5</v>
      </c>
      <c r="H11" s="25">
        <f>ROUND((F11*3+G11*7)/10,1)</f>
        <v>5</v>
      </c>
      <c r="I11" s="12" t="str">
        <f>IF(H11&gt;=8.5,"A",IF(H11&gt;=7,"B",IF(H11&gt;=5.5,"C",IF(H11&gt;=4,"D",IF(AND(H11&lt;4,H11&gt;=0),"F",IF(AND(F11="",#REF!="",G11=""),"I",IF(OR(F11&lt;&gt;"",#REF!&lt;&gt;"",G11&lt;&gt;""),"X","R")))))))</f>
        <v>D</v>
      </c>
      <c r="J11" s="26">
        <f>IF(I11="A",4,IF(I11="B",3,IF(I11="C",2,IF(I11="D",1,0))))</f>
        <v>1</v>
      </c>
      <c r="K11" s="9" t="str">
        <f>IF(I11="A","GIỎI",IF(I11="B","KHÁ",IF(I11="C","TB",IF(I11="D","TB YẾU","KÉM"))))</f>
        <v>TB YẾU</v>
      </c>
      <c r="L11" s="4" t="str">
        <f>IF(OR(H11&lt;4,G11&lt;=2),"KHÔNG ĐẠT"," ĐẠT")</f>
        <v> ĐẠT</v>
      </c>
    </row>
    <row r="12" spans="1:12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9</v>
      </c>
      <c r="G12" s="12">
        <v>8</v>
      </c>
      <c r="H12" s="25">
        <f>ROUND((F12*3+G12*7)/10,1)</f>
        <v>8.3</v>
      </c>
      <c r="I12" s="12" t="str">
        <f>IF(H12&gt;=8.5,"A",IF(H12&gt;=7,"B",IF(H12&gt;=5.5,"C",IF(H12&gt;=4,"D",IF(AND(H12&lt;4,H12&gt;=0),"F",IF(AND(F12="",#REF!="",G12=""),"I",IF(OR(F12&lt;&gt;"",#REF!&lt;&gt;"",G12&lt;&gt;""),"X","R")))))))</f>
        <v>B</v>
      </c>
      <c r="J12" s="26">
        <f>IF(I12="A",4,IF(I12="B",3,IF(I12="C",2,IF(I12="D",1,0))))</f>
        <v>3</v>
      </c>
      <c r="K12" s="9" t="str">
        <f>IF(I12="A","GIỎI",IF(I12="B","KHÁ",IF(I12="C","TB",IF(I12="D","TB YẾU","KÉM"))))</f>
        <v>KHÁ</v>
      </c>
      <c r="L12" s="4" t="str">
        <f>IF(OR(H12&lt;4,G12&lt;=2),"KHÔNG ĐẠT"," ĐẠT")</f>
        <v> ĐẠT</v>
      </c>
    </row>
    <row r="13" spans="1:12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9</v>
      </c>
      <c r="G13" s="12">
        <v>8</v>
      </c>
      <c r="H13" s="25">
        <f>ROUND((F13*3+G13*7)/10,1)</f>
        <v>8.3</v>
      </c>
      <c r="I13" s="12" t="str">
        <f>IF(H13&gt;=8.5,"A",IF(H13&gt;=7,"B",IF(H13&gt;=5.5,"C",IF(H13&gt;=4,"D",IF(AND(H13&lt;4,H13&gt;=0),"F",IF(AND(F13="",#REF!="",G13=""),"I",IF(OR(F13&lt;&gt;"",#REF!&lt;&gt;"",G13&lt;&gt;""),"X","R")))))))</f>
        <v>B</v>
      </c>
      <c r="J13" s="26">
        <f>IF(I13="A",4,IF(I13="B",3,IF(I13="C",2,IF(I13="D",1,0))))</f>
        <v>3</v>
      </c>
      <c r="K13" s="9" t="str">
        <f>IF(I13="A","GIỎI",IF(I13="B","KHÁ",IF(I13="C","TB",IF(I13="D","TB YẾU","KÉM"))))</f>
        <v>KHÁ</v>
      </c>
      <c r="L13" s="4" t="str">
        <f>IF(OR(H13&lt;4,G13&lt;=2),"KHÔNG ĐẠT"," ĐẠT")</f>
        <v> ĐẠT</v>
      </c>
    </row>
    <row r="14" spans="1:12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9</v>
      </c>
      <c r="G14" s="12">
        <v>8</v>
      </c>
      <c r="H14" s="25">
        <f>ROUND((F14*3+G14*7)/10,1)</f>
        <v>8.3</v>
      </c>
      <c r="I14" s="12" t="str">
        <f>IF(H14&gt;=8.5,"A",IF(H14&gt;=7,"B",IF(H14&gt;=5.5,"C",IF(H14&gt;=4,"D",IF(AND(H14&lt;4,H14&gt;=0),"F",IF(AND(F14="",#REF!="",G14=""),"I",IF(OR(F14&lt;&gt;"",#REF!&lt;&gt;"",G14&lt;&gt;""),"X","R")))))))</f>
        <v>B</v>
      </c>
      <c r="J14" s="26">
        <f>IF(I14="A",4,IF(I14="B",3,IF(I14="C",2,IF(I14="D",1,0))))</f>
        <v>3</v>
      </c>
      <c r="K14" s="9" t="str">
        <f>IF(I14="A","GIỎI",IF(I14="B","KHÁ",IF(I14="C","TB",IF(I14="D","TB YẾU","KÉM"))))</f>
        <v>KHÁ</v>
      </c>
      <c r="L14" s="4" t="str">
        <f>IF(OR(H14&lt;4,G14&lt;=2),"KHÔNG ĐẠT"," ĐẠT")</f>
        <v> ĐẠT</v>
      </c>
    </row>
    <row r="15" spans="2:11" ht="16.5">
      <c r="B15" s="3" t="s">
        <v>46</v>
      </c>
      <c r="H15" s="36"/>
      <c r="I15" s="36"/>
      <c r="J15" s="36"/>
      <c r="K15" s="36"/>
    </row>
    <row r="16" spans="2:12" ht="19.5" customHeight="1">
      <c r="B16" s="31" t="s">
        <v>38</v>
      </c>
      <c r="C16" s="31"/>
      <c r="D16" s="31"/>
      <c r="E16" s="31" t="s">
        <v>11</v>
      </c>
      <c r="F16" s="31"/>
      <c r="G16" s="31" t="s">
        <v>12</v>
      </c>
      <c r="H16" s="31"/>
      <c r="I16" s="37" t="s">
        <v>39</v>
      </c>
      <c r="J16" s="37"/>
      <c r="K16" s="37"/>
      <c r="L16" s="37"/>
    </row>
    <row r="17" ht="15.75">
      <c r="C17" s="2"/>
    </row>
    <row r="20" spans="2:12" ht="30.75" customHeight="1">
      <c r="B20" s="31" t="s">
        <v>54</v>
      </c>
      <c r="C20" s="31"/>
      <c r="D20" s="11"/>
      <c r="E20" s="31" t="s">
        <v>19</v>
      </c>
      <c r="F20" s="31"/>
      <c r="G20" s="31" t="s">
        <v>14</v>
      </c>
      <c r="H20" s="31"/>
      <c r="I20" s="31" t="s">
        <v>40</v>
      </c>
      <c r="J20" s="31"/>
      <c r="K20" s="31"/>
      <c r="L20" s="31"/>
    </row>
    <row r="21" ht="24.75" customHeight="1"/>
  </sheetData>
  <sheetProtection/>
  <mergeCells count="25">
    <mergeCell ref="I20:L20"/>
    <mergeCell ref="B20:C20"/>
    <mergeCell ref="E20:F20"/>
    <mergeCell ref="K8:L9"/>
    <mergeCell ref="H15:K15"/>
    <mergeCell ref="B16:D16"/>
    <mergeCell ref="E16:F16"/>
    <mergeCell ref="G16:H16"/>
    <mergeCell ref="G20:H20"/>
    <mergeCell ref="I16:L16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A1:D1"/>
    <mergeCell ref="E1:K1"/>
    <mergeCell ref="A2:D2"/>
    <mergeCell ref="E2:K2"/>
    <mergeCell ref="E3:K3"/>
    <mergeCell ref="E4:K4"/>
  </mergeCells>
  <printOptions/>
  <pageMargins left="0.54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0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75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76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41</v>
      </c>
      <c r="H8" s="44"/>
      <c r="I8" s="45"/>
      <c r="J8" s="41" t="s">
        <v>18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30">
        <v>9</v>
      </c>
      <c r="G10" s="30">
        <v>7</v>
      </c>
      <c r="H10" s="12"/>
      <c r="I10" s="12">
        <f>G10</f>
        <v>7</v>
      </c>
      <c r="J10" s="12">
        <v>7</v>
      </c>
      <c r="K10" s="22">
        <f>ROUND((J10*7+I10*2+F10)/10,1)</f>
        <v>7.2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3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30">
        <v>9</v>
      </c>
      <c r="G11" s="30">
        <v>7</v>
      </c>
      <c r="H11" s="12"/>
      <c r="I11" s="12">
        <f>G11</f>
        <v>7</v>
      </c>
      <c r="J11" s="12">
        <v>7</v>
      </c>
      <c r="K11" s="22">
        <f>ROUND((J11*7+I11*2+F11)/10,1)</f>
        <v>7.2</v>
      </c>
      <c r="L11" s="23" t="str">
        <f>IF(K11&gt;=8.5,"A",IF(K11&gt;=7,"B",IF(K11&gt;=5.5,"C",IF(K11&gt;=4,"D",IF(AND(K11&lt;4,K11&gt;=0),"F",IF(AND(F11="",I11="",J11=""),"I",IF(OR(F11&lt;&gt;"",I11&lt;&gt;"",J11&lt;&gt;""),"X","R")))))))</f>
        <v>B</v>
      </c>
      <c r="M11" s="23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30">
        <v>9</v>
      </c>
      <c r="G12" s="30">
        <v>7</v>
      </c>
      <c r="H12" s="12"/>
      <c r="I12" s="12">
        <f>G12</f>
        <v>7</v>
      </c>
      <c r="J12" s="12">
        <v>7</v>
      </c>
      <c r="K12" s="22">
        <f>ROUND((J12*7+I12*2+F12)/10,1)</f>
        <v>7.2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3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30">
        <v>8</v>
      </c>
      <c r="G13" s="30">
        <v>7</v>
      </c>
      <c r="H13" s="12"/>
      <c r="I13" s="12">
        <f>G13</f>
        <v>7</v>
      </c>
      <c r="J13" s="12">
        <v>6.5</v>
      </c>
      <c r="K13" s="22">
        <f>ROUND((J13*7+I13*2+F13)/10,1)</f>
        <v>6.8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3">
        <f>IF(L13="A",4,IF(L13="B",3,IF(L13="C",2,IF(L13="D",1,0))))</f>
        <v>2</v>
      </c>
      <c r="N13" s="9" t="str">
        <f>IF(L13="A","GIỎI",IF(L13="B","KHÁ",IF(L13="C","TB",IF(L13="D","TB YẾU","KÉM"))))</f>
        <v>TB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30">
        <v>9</v>
      </c>
      <c r="G14" s="30">
        <v>7</v>
      </c>
      <c r="H14" s="12"/>
      <c r="I14" s="12">
        <f>G14</f>
        <v>7</v>
      </c>
      <c r="J14" s="12">
        <v>6.5</v>
      </c>
      <c r="K14" s="22">
        <f>ROUND((J14*7+I14*2+F14)/10,1)</f>
        <v>6.9</v>
      </c>
      <c r="L14" s="23" t="str">
        <f>IF(K14&gt;=8.5,"A",IF(K14&gt;=7,"B",IF(K14&gt;=5.5,"C",IF(K14&gt;=4,"D",IF(AND(K14&lt;4,K14&gt;=0),"F",IF(AND(F14="",I14="",J14=""),"I",IF(OR(F14&lt;&gt;"",I14&lt;&gt;"",J14&lt;&gt;""),"X","R")))))))</f>
        <v>C</v>
      </c>
      <c r="M14" s="23">
        <f>IF(L14="A",4,IF(L14="B",3,IF(L14="C",2,IF(L14="D",1,0))))</f>
        <v>2</v>
      </c>
      <c r="N14" s="9" t="str">
        <f>IF(L14="A","GIỎI",IF(L14="B","KHÁ",IF(L14="C","TB",IF(L14="D","TB YẾU","KÉM"))))</f>
        <v>TB</v>
      </c>
      <c r="O14" s="4" t="str">
        <f>IF(OR(K14&lt;4,J14&lt;=2),"KHÔNG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24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1.8515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47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77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61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56</v>
      </c>
      <c r="H8" s="44"/>
      <c r="I8" s="45"/>
      <c r="J8" s="41" t="s">
        <v>57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20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9</v>
      </c>
      <c r="G10" s="21">
        <v>8</v>
      </c>
      <c r="H10" s="12">
        <v>8</v>
      </c>
      <c r="I10" s="12">
        <f>(H10*3+G10)/4</f>
        <v>8</v>
      </c>
      <c r="J10" s="12">
        <v>6</v>
      </c>
      <c r="K10" s="22">
        <f>ROUND((J10*5+I10*4+F10)/10,1)</f>
        <v>7.1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9</v>
      </c>
      <c r="G11" s="21">
        <v>8</v>
      </c>
      <c r="H11" s="12">
        <v>5</v>
      </c>
      <c r="I11" s="12">
        <f>(H11*3+G11)/4</f>
        <v>5.75</v>
      </c>
      <c r="J11" s="12">
        <v>5</v>
      </c>
      <c r="K11" s="22">
        <f>ROUND((J11*5+I11*4+F11)/10,1)</f>
        <v>5.7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4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9</v>
      </c>
      <c r="G12" s="21">
        <v>8</v>
      </c>
      <c r="H12" s="12">
        <v>8</v>
      </c>
      <c r="I12" s="12">
        <f>(H12*3+G12)/4</f>
        <v>8</v>
      </c>
      <c r="J12" s="12">
        <v>7</v>
      </c>
      <c r="K12" s="22">
        <f>ROUND((J12*5+I12*4+F12)/10,1)</f>
        <v>7.6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9</v>
      </c>
      <c r="G13" s="21">
        <v>8</v>
      </c>
      <c r="H13" s="12">
        <v>8</v>
      </c>
      <c r="I13" s="12">
        <f>(H13*3+G13)/4</f>
        <v>8</v>
      </c>
      <c r="J13" s="12">
        <v>7.5</v>
      </c>
      <c r="K13" s="22">
        <f>ROUND((J13*5+I13*4+F13)/10,1)</f>
        <v>7.9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8</v>
      </c>
      <c r="H14" s="12">
        <v>8</v>
      </c>
      <c r="I14" s="12">
        <f>(H14*3+G14)/4</f>
        <v>8</v>
      </c>
      <c r="J14" s="12">
        <v>8</v>
      </c>
      <c r="K14" s="22">
        <f>ROUND((J14*5+I14*4+F14)/10,1)</f>
        <v>8.2</v>
      </c>
      <c r="L14" s="23" t="str">
        <f>IF(K14&gt;=8.5,"A",IF(K14&gt;=7,"B",IF(K14&gt;=5.5,"C",IF(K14&gt;=4,"D",IF(AND(K14&lt;4,K14&gt;=0),"F",IF(AND(F14="",I14="",J14=""),"I",IF(OR(F14&lt;&gt;"",I14&lt;&gt;"",J14&lt;&gt;""),"X","R")))))))</f>
        <v>B</v>
      </c>
      <c r="M14" s="24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46</v>
      </c>
      <c r="K15" s="36"/>
      <c r="L15" s="36"/>
      <c r="M15" s="36"/>
      <c r="N15" s="36"/>
    </row>
    <row r="16" spans="2:14" ht="19.5" customHeight="1">
      <c r="B16" s="31" t="s">
        <v>38</v>
      </c>
      <c r="C16" s="31"/>
      <c r="D16" s="31"/>
      <c r="E16" s="31" t="s">
        <v>11</v>
      </c>
      <c r="F16" s="31"/>
      <c r="G16" s="31"/>
      <c r="H16" s="31" t="s">
        <v>12</v>
      </c>
      <c r="I16" s="31"/>
      <c r="J16" s="31"/>
      <c r="K16" s="14"/>
      <c r="L16" s="37" t="s">
        <v>39</v>
      </c>
      <c r="M16" s="37"/>
      <c r="N16" s="37"/>
    </row>
    <row r="17" ht="15.75">
      <c r="C17" s="2"/>
    </row>
    <row r="20" spans="2:14" ht="30.75" customHeight="1">
      <c r="B20" s="31" t="s">
        <v>54</v>
      </c>
      <c r="C20" s="31"/>
      <c r="D20" s="11"/>
      <c r="E20" s="31" t="s">
        <v>19</v>
      </c>
      <c r="F20" s="31"/>
      <c r="G20" s="31"/>
      <c r="H20" s="31" t="s">
        <v>14</v>
      </c>
      <c r="I20" s="31"/>
      <c r="J20" s="31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3" right="0.21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0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6.8515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62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85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64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56</v>
      </c>
      <c r="H8" s="44"/>
      <c r="I8" s="45"/>
      <c r="J8" s="41" t="s">
        <v>57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65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20" t="s">
        <v>42</v>
      </c>
      <c r="C10" s="16" t="s">
        <v>43</v>
      </c>
      <c r="D10" s="17" t="s">
        <v>44</v>
      </c>
      <c r="E10" s="18" t="s">
        <v>45</v>
      </c>
      <c r="F10" s="12">
        <v>10</v>
      </c>
      <c r="G10" s="21">
        <v>6.5</v>
      </c>
      <c r="H10" s="12">
        <v>9.8</v>
      </c>
      <c r="I10" s="12">
        <f>(H10*2.5+G10*1.5)/4</f>
        <v>8.5625</v>
      </c>
      <c r="J10" s="12">
        <v>7</v>
      </c>
      <c r="K10" s="22">
        <f>ROUND((J10*5+I10*4+F10)/10,1)</f>
        <v>7.9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2:14" ht="16.5">
      <c r="B11" s="3" t="s">
        <v>63</v>
      </c>
      <c r="K11" s="36"/>
      <c r="L11" s="36"/>
      <c r="M11" s="36"/>
      <c r="N11" s="36"/>
    </row>
    <row r="12" spans="2:14" ht="19.5" customHeight="1">
      <c r="B12" s="31" t="s">
        <v>38</v>
      </c>
      <c r="C12" s="31"/>
      <c r="D12" s="31"/>
      <c r="E12" s="31" t="s">
        <v>11</v>
      </c>
      <c r="F12" s="31"/>
      <c r="G12" s="31"/>
      <c r="H12" s="31" t="s">
        <v>12</v>
      </c>
      <c r="I12" s="31"/>
      <c r="J12" s="31"/>
      <c r="K12" s="14"/>
      <c r="L12" s="37" t="s">
        <v>39</v>
      </c>
      <c r="M12" s="37"/>
      <c r="N12" s="37"/>
    </row>
    <row r="13" ht="15.75">
      <c r="C13" s="2"/>
    </row>
    <row r="16" spans="2:14" ht="30.75" customHeight="1">
      <c r="B16" s="31" t="s">
        <v>54</v>
      </c>
      <c r="C16" s="31"/>
      <c r="D16" s="11"/>
      <c r="E16" s="31" t="s">
        <v>19</v>
      </c>
      <c r="F16" s="31"/>
      <c r="G16" s="31"/>
      <c r="H16" s="31" t="s">
        <v>14</v>
      </c>
      <c r="I16" s="31"/>
      <c r="J16" s="31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35" right="0.22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5.710937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6" t="s">
        <v>1</v>
      </c>
      <c r="B1" s="46"/>
      <c r="C1" s="46"/>
      <c r="D1" s="46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47" t="s">
        <v>2</v>
      </c>
      <c r="B2" s="47"/>
      <c r="C2" s="47"/>
      <c r="D2" s="47"/>
      <c r="E2" s="31" t="s">
        <v>21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8" t="s">
        <v>22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1" t="s">
        <v>62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38" t="s">
        <v>66</v>
      </c>
      <c r="F5" s="38"/>
      <c r="G5" s="38"/>
      <c r="H5" s="38"/>
      <c r="I5" s="38"/>
      <c r="J5" s="38"/>
      <c r="K5" s="38"/>
      <c r="L5" s="38"/>
      <c r="M5" s="38"/>
      <c r="N5" s="38"/>
    </row>
    <row r="6" spans="5:14" ht="15.75" customHeight="1">
      <c r="E6" s="38" t="s">
        <v>67</v>
      </c>
      <c r="F6" s="38"/>
      <c r="G6" s="38"/>
      <c r="H6" s="38"/>
      <c r="I6" s="38"/>
      <c r="J6" s="38"/>
      <c r="K6" s="38"/>
      <c r="L6" s="38"/>
      <c r="M6" s="38"/>
      <c r="N6" s="38"/>
    </row>
    <row r="7" ht="10.5" customHeight="1"/>
    <row r="8" spans="1:15" s="6" customFormat="1" ht="42" customHeight="1">
      <c r="A8" s="39" t="s">
        <v>0</v>
      </c>
      <c r="B8" s="39" t="s">
        <v>3</v>
      </c>
      <c r="C8" s="39" t="s">
        <v>4</v>
      </c>
      <c r="D8" s="39"/>
      <c r="E8" s="40" t="s">
        <v>5</v>
      </c>
      <c r="F8" s="41" t="s">
        <v>13</v>
      </c>
      <c r="G8" s="43" t="s">
        <v>78</v>
      </c>
      <c r="H8" s="44"/>
      <c r="I8" s="45"/>
      <c r="J8" s="41" t="s">
        <v>79</v>
      </c>
      <c r="K8" s="43" t="s">
        <v>10</v>
      </c>
      <c r="L8" s="44"/>
      <c r="M8" s="45"/>
      <c r="N8" s="32" t="s">
        <v>17</v>
      </c>
      <c r="O8" s="33"/>
    </row>
    <row r="9" spans="1:15" s="6" customFormat="1" ht="36" customHeight="1">
      <c r="A9" s="39"/>
      <c r="B9" s="39"/>
      <c r="C9" s="39"/>
      <c r="D9" s="39"/>
      <c r="E9" s="39"/>
      <c r="F9" s="42"/>
      <c r="G9" s="8" t="s">
        <v>8</v>
      </c>
      <c r="H9" s="13" t="s">
        <v>65</v>
      </c>
      <c r="I9" s="5" t="s">
        <v>9</v>
      </c>
      <c r="J9" s="42"/>
      <c r="K9" s="5" t="s">
        <v>15</v>
      </c>
      <c r="L9" s="5" t="s">
        <v>6</v>
      </c>
      <c r="M9" s="5" t="s">
        <v>16</v>
      </c>
      <c r="N9" s="34"/>
      <c r="O9" s="35"/>
    </row>
    <row r="10" spans="1:15" s="19" customFormat="1" ht="23.25" customHeight="1">
      <c r="A10" s="10">
        <v>1</v>
      </c>
      <c r="B10" s="20" t="s">
        <v>42</v>
      </c>
      <c r="C10" s="16" t="s">
        <v>43</v>
      </c>
      <c r="D10" s="17" t="s">
        <v>44</v>
      </c>
      <c r="E10" s="18" t="s">
        <v>45</v>
      </c>
      <c r="F10" s="12">
        <v>8</v>
      </c>
      <c r="G10" s="21">
        <v>8</v>
      </c>
      <c r="H10" s="12"/>
      <c r="I10" s="12">
        <f>G10</f>
        <v>8</v>
      </c>
      <c r="J10" s="12">
        <v>7</v>
      </c>
      <c r="K10" s="22">
        <f>ROUND((J10*6+I10*3+F10)/10,1)</f>
        <v>7.4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2:14" ht="16.5">
      <c r="B11" s="3" t="s">
        <v>63</v>
      </c>
      <c r="K11" s="36"/>
      <c r="L11" s="36"/>
      <c r="M11" s="36"/>
      <c r="N11" s="36"/>
    </row>
    <row r="12" spans="2:14" ht="19.5" customHeight="1">
      <c r="B12" s="31" t="s">
        <v>38</v>
      </c>
      <c r="C12" s="31"/>
      <c r="D12" s="31"/>
      <c r="E12" s="31" t="s">
        <v>11</v>
      </c>
      <c r="F12" s="31"/>
      <c r="G12" s="31"/>
      <c r="H12" s="31" t="s">
        <v>12</v>
      </c>
      <c r="I12" s="31"/>
      <c r="J12" s="31"/>
      <c r="K12" s="14"/>
      <c r="L12" s="37" t="s">
        <v>39</v>
      </c>
      <c r="M12" s="37"/>
      <c r="N12" s="37"/>
    </row>
    <row r="13" ht="15.75">
      <c r="C13" s="2"/>
    </row>
    <row r="16" spans="2:14" ht="30.75" customHeight="1">
      <c r="B16" s="31" t="s">
        <v>54</v>
      </c>
      <c r="C16" s="31"/>
      <c r="D16" s="11"/>
      <c r="E16" s="31" t="s">
        <v>19</v>
      </c>
      <c r="F16" s="31"/>
      <c r="G16" s="31"/>
      <c r="H16" s="31" t="s">
        <v>14</v>
      </c>
      <c r="I16" s="31"/>
      <c r="J16" s="31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27" right="0.2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2020-03-17T10:10:41Z</cp:lastPrinted>
  <dcterms:created xsi:type="dcterms:W3CDTF">2009-09-21T02:41:34Z</dcterms:created>
  <dcterms:modified xsi:type="dcterms:W3CDTF">2020-03-17T10:15:32Z</dcterms:modified>
  <cp:category/>
  <cp:version/>
  <cp:contentType/>
  <cp:contentStatus/>
</cp:coreProperties>
</file>