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1"/>
  </bookViews>
  <sheets>
    <sheet name="Hoa PT" sheetId="1" r:id="rId1"/>
    <sheet name="ĐGTĐMT" sheetId="2" r:id="rId2"/>
    <sheet name="TACN" sheetId="3" r:id="rId3"/>
    <sheet name="QLSH" sheetId="4" r:id="rId4"/>
    <sheet name="QLCTR" sheetId="5" r:id="rId5"/>
    <sheet name="PTMT" sheetId="6" r:id="rId6"/>
    <sheet name="TKUD" sheetId="7" r:id="rId7"/>
  </sheets>
  <definedNames/>
  <calcPr fullCalcOnLoad="1"/>
</workbook>
</file>

<file path=xl/sharedStrings.xml><?xml version="1.0" encoding="utf-8"?>
<sst xmlns="http://schemas.openxmlformats.org/spreadsheetml/2006/main" count="281" uniqueCount="56">
  <si>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</si>
  <si>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</si>
  <si>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</si>
  <si>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</si>
  <si>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</si>
  <si>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</si>
  <si>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</si>
  <si>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</si>
  <si>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</si>
  <si>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</si>
  <si>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</si>
  <si>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</si>
  <si>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</si>
  <si>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</si>
  <si>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</si>
  <si>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</si>
  <si>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</si>
  <si>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</si>
  <si>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Xác nhận của Phòng ĐT - KHCN</t>
  </si>
  <si>
    <t>Người dò điểm</t>
  </si>
  <si>
    <t>Hà Thị Ngọc Diệu</t>
  </si>
  <si>
    <t>Nguyễn Thị Thi</t>
  </si>
  <si>
    <t>Nguyễn Ngọc Thủy Tiên</t>
  </si>
  <si>
    <t>LỚP: CÔNG NGHỆ KỸ THUẬT MÔI TRƯỜNG K10</t>
  </si>
  <si>
    <t>18Q1011001</t>
  </si>
  <si>
    <t xml:space="preserve">Lê Đức </t>
  </si>
  <si>
    <t>Hiếu</t>
  </si>
  <si>
    <t>01.06.2000</t>
  </si>
  <si>
    <t>18Q1011002</t>
  </si>
  <si>
    <t>Võ Tuấn</t>
  </si>
  <si>
    <t>Kiệt</t>
  </si>
  <si>
    <t>28.06.1999</t>
  </si>
  <si>
    <t>Danh sách này gồm có 2 sinh viên./.</t>
  </si>
  <si>
    <t>ĐIỂM THI KẾT THÚC HỌC PHẦN (M3 - HS 7)</t>
  </si>
  <si>
    <t>ĐIỂM KIỂM TRA ĐỊNH KỲ (M2 - HS2)</t>
  </si>
  <si>
    <t>Phan Văn Hoàng</t>
  </si>
  <si>
    <t>ĐIỂM KIỂM TRA ĐỊNH KỲ (M2 - HS4)</t>
  </si>
  <si>
    <t>ĐIỂM THI KẾT THÚC HỌC PHẦN (M3 - HS 5)</t>
  </si>
  <si>
    <t>HỌC PHẦN: Tiếng anh chuyên ngành     SỐ TÍN CHỈ: 2</t>
  </si>
  <si>
    <t>Giảng viên: Nguyễn Thị Hoài Giang</t>
  </si>
  <si>
    <t>Giảng viên: Trần Thị Cúc Phương</t>
  </si>
  <si>
    <t>NIÊN KHÓA: 2018 - 2022</t>
  </si>
  <si>
    <t>Học kỳ I - Năm học: 2020- 2021</t>
  </si>
  <si>
    <t>HỌC PHẦN: Các quá trình sinh học trong XLNT       SỐ TÍN CHỈ: 2</t>
  </si>
  <si>
    <t>Giảng viên: Nguyễn Thị Phượng</t>
  </si>
  <si>
    <t>Giảng viên: Nguyễn Nữ Thanh Thảo</t>
  </si>
  <si>
    <t>HỌC PHẦN: Hóa phân tích và TH Hóa PT       SỐ TÍN CHỈ: 3</t>
  </si>
  <si>
    <t>HỌC PHẦN: Quản lý và xử lý CTR, CTNH và đồ án       SỐ TÍN CHỈ: 3</t>
  </si>
  <si>
    <t>Giảng viên: Nguyễn Xuân Cường</t>
  </si>
  <si>
    <t>Thiếu HP không công nhận điểm</t>
  </si>
  <si>
    <t>TH M 2.2</t>
  </si>
  <si>
    <t>Giảng viên: Trần ThịNhư Thảo</t>
  </si>
  <si>
    <t>HỌC PHẦN: Phân tích môi trường và thực hành       SỐ TÍN CHỈ: 3</t>
  </si>
  <si>
    <t>Giảng viên: Nguyễn Hải Phong</t>
  </si>
  <si>
    <t>HỌC PHẦN: Thống kê ứng dụng trong kỹ thuật môi trường       SỐ TÍN CHỈ: 2</t>
  </si>
  <si>
    <t>HỌC PHẦN: Đánh giá tác động môi trường và đồ án      SỐ TÍN CHỈ: 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</si>
</sst>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14" fontId="43" fillId="0" borderId="10" xfId="0" applyNumberFormat="1" applyFont="1" applyBorder="1" applyAlignment="1">
      <alignment vertical="center"/>
    </xf>
    <xf numFmtId="183" fontId="2" fillId="32" borderId="10" xfId="0" applyNumberFormat="1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49" fontId="43" fillId="32" borderId="10" xfId="0" applyNumberFormat="1" applyFont="1" applyFill="1" applyBorder="1" applyAlignment="1">
      <alignment vertical="center"/>
    </xf>
    <xf numFmtId="0" fontId="43" fillId="32" borderId="11" xfId="0" applyFont="1" applyFill="1" applyBorder="1" applyAlignment="1">
      <alignment vertical="center"/>
    </xf>
    <xf numFmtId="0" fontId="43" fillId="32" borderId="12" xfId="0" applyFont="1" applyFill="1" applyBorder="1" applyAlignment="1">
      <alignment vertical="center"/>
    </xf>
    <xf numFmtId="14" fontId="43" fillId="32" borderId="10" xfId="0" applyNumberFormat="1" applyFont="1" applyFill="1" applyBorder="1" applyAlignment="1">
      <alignment vertical="center"/>
    </xf>
    <xf numFmtId="183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43" fontId="1" fillId="32" borderId="10" xfId="42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183" fontId="7" fillId="32" borderId="10" xfId="0" applyNumberFormat="1" applyFont="1" applyFill="1" applyBorder="1" applyAlignment="1">
      <alignment horizontal="center"/>
    </xf>
    <xf numFmtId="1" fontId="7" fillId="32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666750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8.281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43" t="s">
        <v>2</v>
      </c>
      <c r="B2" s="43"/>
      <c r="C2" s="43"/>
      <c r="D2" s="43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4" t="s">
        <v>41</v>
      </c>
      <c r="F3" s="44"/>
      <c r="G3" s="44"/>
      <c r="H3" s="44"/>
      <c r="I3" s="44"/>
      <c r="J3" s="44"/>
      <c r="K3" s="44"/>
      <c r="L3" s="44"/>
      <c r="M3" s="44"/>
      <c r="N3" s="44"/>
    </row>
    <row r="4" spans="5:14" ht="18.75" customHeight="1">
      <c r="E4" s="42" t="s">
        <v>42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46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40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36</v>
      </c>
      <c r="H8" s="51"/>
      <c r="I8" s="52"/>
      <c r="J8" s="48" t="s">
        <v>37</v>
      </c>
      <c r="K8" s="50" t="s">
        <v>10</v>
      </c>
      <c r="L8" s="51"/>
      <c r="M8" s="52"/>
      <c r="N8" s="53" t="s">
        <v>14</v>
      </c>
      <c r="O8" s="54"/>
    </row>
    <row r="9" spans="1:15" s="5" customFormat="1" ht="38.25" customHeight="1">
      <c r="A9" s="46"/>
      <c r="B9" s="46"/>
      <c r="C9" s="46"/>
      <c r="D9" s="46"/>
      <c r="E9" s="46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5"/>
      <c r="O9" s="56"/>
    </row>
    <row r="10" spans="1:16" s="38" customFormat="1" ht="19.5" customHeight="1">
      <c r="A10" s="29">
        <v>1</v>
      </c>
      <c r="B10" s="30" t="s">
        <v>24</v>
      </c>
      <c r="C10" s="31" t="s">
        <v>25</v>
      </c>
      <c r="D10" s="32" t="s">
        <v>26</v>
      </c>
      <c r="E10" s="33" t="s">
        <v>27</v>
      </c>
      <c r="F10" s="24">
        <v>6</v>
      </c>
      <c r="G10" s="24">
        <v>5</v>
      </c>
      <c r="H10" s="24">
        <v>5</v>
      </c>
      <c r="I10" s="24">
        <f>(H10*2.5+G10*1.5)/4</f>
        <v>5</v>
      </c>
      <c r="J10" s="24">
        <v>5.5</v>
      </c>
      <c r="K10" s="25">
        <f>ROUND((J10*5+I10*4+F10)/10,1)</f>
        <v>5.4</v>
      </c>
      <c r="L10" s="34" t="str">
        <f>IF(K10&gt;=8.5,"A",IF(K10&gt;=7,"B",IF(K10&gt;=5.5,"C",IF(K10&gt;=4,"D",IF(AND(K10&lt;4,K10&gt;=0),"F",IF(AND(F10="",I10="",J10=""),"I",IF(OR(F10&lt;&gt;"",I10&lt;&gt;"",J10&lt;&gt;""),"X","R")))))))</f>
        <v>D</v>
      </c>
      <c r="M10" s="35">
        <f>IF(L10="A",4,IF(L10="B",3,IF(L10="C",2,IF(L10="D",1,0))))</f>
        <v>1</v>
      </c>
      <c r="N10" s="36" t="str">
        <f>IF(L10="A","GIỎI",IF(L10="B","KHÁ",IF(L10="C","TB",IF(L10="D","TB YẾU","KÉM"))))</f>
        <v>TB YẾU</v>
      </c>
      <c r="O10" s="37" t="str">
        <f>IF(OR(K10&lt;4,J10&lt;=2),"KHÔNG ĐẠT","ĐẠT")</f>
        <v>ĐẠT</v>
      </c>
      <c r="P10" s="38" t="s">
        <v>49</v>
      </c>
    </row>
    <row r="11" spans="1:15" s="3" customFormat="1" ht="19.5" customHeight="1">
      <c r="A11" s="11">
        <v>2</v>
      </c>
      <c r="B11" s="20" t="s">
        <v>28</v>
      </c>
      <c r="C11" s="21" t="s">
        <v>29</v>
      </c>
      <c r="D11" s="22" t="s">
        <v>30</v>
      </c>
      <c r="E11" s="23" t="s">
        <v>31</v>
      </c>
      <c r="F11" s="15">
        <v>8</v>
      </c>
      <c r="G11" s="15">
        <v>4</v>
      </c>
      <c r="H11" s="15">
        <v>5</v>
      </c>
      <c r="I11" s="15">
        <f>(H11*2.5+G11*1.5)/4</f>
        <v>4.625</v>
      </c>
      <c r="J11" s="15">
        <v>3</v>
      </c>
      <c r="K11" s="19">
        <f>ROUND((J11*5+I11*4+F11)/10,1)</f>
        <v>4.2</v>
      </c>
      <c r="L11" s="12" t="str">
        <f>IF(K11&gt;=8.5,"A",IF(K11&gt;=7,"B",IF(K11&gt;=5.5,"C",IF(K11&gt;=4,"D",IF(AND(K11&lt;4,K11&gt;=0),"F",IF(AND(F11="",I11="",J11=""),"I",IF(OR(F11&lt;&gt;"",I11&lt;&gt;"",J11&lt;&gt;""),"X","R")))))))</f>
        <v>D</v>
      </c>
      <c r="M11" s="13">
        <f>IF(L11="A",4,IF(L11="B",3,IF(L11="C",2,IF(L11="D",1,0))))</f>
        <v>1</v>
      </c>
      <c r="N11" s="8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2:5" ht="23.25" customHeight="1">
      <c r="B12" s="57" t="s">
        <v>32</v>
      </c>
      <c r="C12" s="57"/>
      <c r="D12" s="57"/>
      <c r="E12" s="57"/>
    </row>
    <row r="13" spans="2:15" ht="15.75">
      <c r="B13" s="17" t="s">
        <v>18</v>
      </c>
      <c r="C13" s="9"/>
      <c r="D13" s="9"/>
      <c r="E13" s="42" t="s">
        <v>15</v>
      </c>
      <c r="F13" s="42"/>
      <c r="G13" s="42"/>
      <c r="H13" s="16"/>
      <c r="I13" s="58" t="s">
        <v>16</v>
      </c>
      <c r="J13" s="58"/>
      <c r="K13" s="58"/>
      <c r="M13" s="58" t="s">
        <v>19</v>
      </c>
      <c r="N13" s="58"/>
      <c r="O13" s="58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59" t="s">
        <v>20</v>
      </c>
      <c r="F18" s="59"/>
      <c r="G18" s="59"/>
      <c r="H18" s="18"/>
      <c r="I18" s="58" t="s">
        <v>21</v>
      </c>
      <c r="J18" s="58"/>
      <c r="K18" s="58"/>
      <c r="M18" s="58" t="s">
        <v>22</v>
      </c>
      <c r="N18" s="58"/>
      <c r="O18" s="58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7" right="0.2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9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43" t="s">
        <v>2</v>
      </c>
      <c r="B2" s="43"/>
      <c r="C2" s="43"/>
      <c r="D2" s="43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4" t="s">
        <v>41</v>
      </c>
      <c r="F3" s="44"/>
      <c r="G3" s="44"/>
      <c r="H3" s="44"/>
      <c r="I3" s="44"/>
      <c r="J3" s="44"/>
      <c r="K3" s="44"/>
      <c r="L3" s="44"/>
      <c r="M3" s="44"/>
      <c r="N3" s="44"/>
    </row>
    <row r="4" spans="5:14" ht="18.75" customHeight="1">
      <c r="E4" s="42" t="s">
        <v>42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55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39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36</v>
      </c>
      <c r="H8" s="51"/>
      <c r="I8" s="52"/>
      <c r="J8" s="48" t="s">
        <v>37</v>
      </c>
      <c r="K8" s="50" t="s">
        <v>10</v>
      </c>
      <c r="L8" s="51"/>
      <c r="M8" s="52"/>
      <c r="N8" s="53" t="s">
        <v>14</v>
      </c>
      <c r="O8" s="54"/>
    </row>
    <row r="9" spans="1:15" s="5" customFormat="1" ht="38.25" customHeight="1">
      <c r="A9" s="46"/>
      <c r="B9" s="46"/>
      <c r="C9" s="46"/>
      <c r="D9" s="46"/>
      <c r="E9" s="46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5"/>
      <c r="O9" s="56"/>
    </row>
    <row r="10" spans="1:15" s="38" customFormat="1" ht="19.5" customHeight="1">
      <c r="A10" s="29">
        <v>1</v>
      </c>
      <c r="B10" s="30" t="s">
        <v>24</v>
      </c>
      <c r="C10" s="31" t="s">
        <v>25</v>
      </c>
      <c r="D10" s="32" t="s">
        <v>26</v>
      </c>
      <c r="E10" s="33" t="s">
        <v>27</v>
      </c>
      <c r="F10" s="24">
        <v>8</v>
      </c>
      <c r="G10" s="24">
        <v>8</v>
      </c>
      <c r="H10" s="24">
        <v>8.2</v>
      </c>
      <c r="I10" s="24">
        <f>(H10*2+G10)/3</f>
        <v>8.133333333333333</v>
      </c>
      <c r="J10" s="24">
        <v>7</v>
      </c>
      <c r="K10" s="25">
        <f>ROUND((J10*5+I10*4+F10)/10,1)</f>
        <v>7.6</v>
      </c>
      <c r="L10" s="34" t="str">
        <f>IF(K10&gt;=8.5,"A",IF(K10&gt;=7,"B",IF(K10&gt;=5.5,"C",IF(K10&gt;=4,"D",IF(AND(K10&lt;4,K10&gt;=0),"F",IF(AND(F10="",I10="",J10=""),"I",IF(OR(F10&lt;&gt;"",I10&lt;&gt;"",J10&lt;&gt;""),"X","R")))))))</f>
        <v>B</v>
      </c>
      <c r="M10" s="35">
        <f>IF(L10="A",4,IF(L10="B",3,IF(L10="C",2,IF(L10="D",1,0))))</f>
        <v>3</v>
      </c>
      <c r="N10" s="36" t="str">
        <f>IF(L10="A","GIỎI",IF(L10="B","KHÁ",IF(L10="C","TB",IF(L10="D","TB YẾU","KÉM"))))</f>
        <v>KHÁ</v>
      </c>
      <c r="O10" s="37" t="str">
        <f>IF(OR(K10&lt;4,J10&lt;=2),"KHÔNG ĐẠT","ĐẠT")</f>
        <v>ĐẠT</v>
      </c>
    </row>
    <row r="11" spans="1:15" s="3" customFormat="1" ht="19.5" customHeight="1">
      <c r="A11" s="11">
        <v>2</v>
      </c>
      <c r="B11" s="20" t="s">
        <v>28</v>
      </c>
      <c r="C11" s="21" t="s">
        <v>29</v>
      </c>
      <c r="D11" s="22" t="s">
        <v>30</v>
      </c>
      <c r="E11" s="23" t="s">
        <v>31</v>
      </c>
      <c r="F11" s="15">
        <v>9</v>
      </c>
      <c r="G11" s="15">
        <v>8</v>
      </c>
      <c r="H11" s="15">
        <v>8.5</v>
      </c>
      <c r="I11" s="15">
        <f>(H11*2+G11)/3</f>
        <v>8.333333333333334</v>
      </c>
      <c r="J11" s="15">
        <v>5</v>
      </c>
      <c r="K11" s="25">
        <f>ROUND((J11*5+I11*4+F11)/10,1)</f>
        <v>6.7</v>
      </c>
      <c r="L11" s="12" t="str">
        <f>IF(K11&gt;=8.5,"A",IF(K11&gt;=7,"B",IF(K11&gt;=5.5,"C",IF(K11&gt;=4,"D",IF(AND(K11&lt;4,K11&gt;=0),"F",IF(AND(F11="",I11="",J11=""),"I",IF(OR(F11&lt;&gt;"",I11&lt;&gt;"",J11&lt;&gt;""),"X","R")))))))</f>
        <v>C</v>
      </c>
      <c r="M11" s="13">
        <f>IF(L11="A",4,IF(L11="B",3,IF(L11="C",2,IF(L11="D",1,0))))</f>
        <v>2</v>
      </c>
      <c r="N11" s="8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2:5" ht="23.25" customHeight="1">
      <c r="B12" s="57" t="s">
        <v>32</v>
      </c>
      <c r="C12" s="57"/>
      <c r="D12" s="57"/>
      <c r="E12" s="57"/>
    </row>
    <row r="13" spans="2:15" ht="15.75">
      <c r="B13" s="17" t="s">
        <v>18</v>
      </c>
      <c r="C13" s="9"/>
      <c r="D13" s="9"/>
      <c r="E13" s="42" t="s">
        <v>15</v>
      </c>
      <c r="F13" s="42"/>
      <c r="G13" s="42"/>
      <c r="H13" s="16"/>
      <c r="I13" s="58" t="s">
        <v>16</v>
      </c>
      <c r="J13" s="58"/>
      <c r="K13" s="58"/>
      <c r="M13" s="58" t="s">
        <v>19</v>
      </c>
      <c r="N13" s="58"/>
      <c r="O13" s="58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59" t="s">
        <v>20</v>
      </c>
      <c r="F18" s="59"/>
      <c r="G18" s="59"/>
      <c r="H18" s="18"/>
      <c r="I18" s="58" t="s">
        <v>21</v>
      </c>
      <c r="J18" s="58"/>
      <c r="K18" s="58"/>
      <c r="M18" s="58" t="s">
        <v>22</v>
      </c>
      <c r="N18" s="58"/>
      <c r="O18" s="58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4" right="0.29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9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43" t="s">
        <v>2</v>
      </c>
      <c r="B2" s="43"/>
      <c r="C2" s="43"/>
      <c r="D2" s="43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4" t="s">
        <v>41</v>
      </c>
      <c r="F3" s="44"/>
      <c r="G3" s="44"/>
      <c r="H3" s="44"/>
      <c r="I3" s="44"/>
      <c r="J3" s="44"/>
      <c r="K3" s="44"/>
      <c r="L3" s="44"/>
      <c r="M3" s="44"/>
      <c r="N3" s="44"/>
    </row>
    <row r="4" spans="5:14" ht="18.75" customHeight="1">
      <c r="E4" s="42" t="s">
        <v>42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38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45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34</v>
      </c>
      <c r="H8" s="51"/>
      <c r="I8" s="52"/>
      <c r="J8" s="48" t="s">
        <v>33</v>
      </c>
      <c r="K8" s="50" t="s">
        <v>10</v>
      </c>
      <c r="L8" s="51"/>
      <c r="M8" s="52"/>
      <c r="N8" s="53" t="s">
        <v>14</v>
      </c>
      <c r="O8" s="54"/>
    </row>
    <row r="9" spans="1:15" s="5" customFormat="1" ht="38.25" customHeight="1">
      <c r="A9" s="46"/>
      <c r="B9" s="46"/>
      <c r="C9" s="46"/>
      <c r="D9" s="46"/>
      <c r="E9" s="46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5"/>
      <c r="O9" s="56"/>
    </row>
    <row r="10" spans="1:15" s="38" customFormat="1" ht="19.5" customHeight="1">
      <c r="A10" s="29">
        <v>1</v>
      </c>
      <c r="B10" s="30" t="s">
        <v>24</v>
      </c>
      <c r="C10" s="31" t="s">
        <v>25</v>
      </c>
      <c r="D10" s="32" t="s">
        <v>26</v>
      </c>
      <c r="E10" s="33" t="s">
        <v>27</v>
      </c>
      <c r="F10" s="24">
        <v>8</v>
      </c>
      <c r="G10" s="24">
        <v>7</v>
      </c>
      <c r="H10" s="24"/>
      <c r="I10" s="24">
        <f>G10</f>
        <v>7</v>
      </c>
      <c r="J10" s="24">
        <v>7</v>
      </c>
      <c r="K10" s="25">
        <f>ROUND((J10*7+I10*2+F10)/10,1)</f>
        <v>7.1</v>
      </c>
      <c r="L10" s="34" t="str">
        <f>IF(K10&gt;=8.5,"A",IF(K10&gt;=7,"B",IF(K10&gt;=5.5,"C",IF(K10&gt;=4,"D",IF(AND(K10&lt;4,K10&gt;=0),"F",IF(AND(F10="",I10="",J10=""),"I",IF(OR(F10&lt;&gt;"",I10&lt;&gt;"",J10&lt;&gt;""),"X","R")))))))</f>
        <v>B</v>
      </c>
      <c r="M10" s="35">
        <f>IF(L10="A",4,IF(L10="B",3,IF(L10="C",2,IF(L10="D",1,0))))</f>
        <v>3</v>
      </c>
      <c r="N10" s="36" t="str">
        <f>IF(L10="A","GIỎI",IF(L10="B","KHÁ",IF(L10="C","TB",IF(L10="D","TB YẾU","KÉM"))))</f>
        <v>KHÁ</v>
      </c>
      <c r="O10" s="37" t="str">
        <f>IF(OR(K10&lt;4,J10&lt;=2),"KHÔNG ĐẠT","ĐẠT")</f>
        <v>ĐẠT</v>
      </c>
    </row>
    <row r="11" spans="1:15" s="3" customFormat="1" ht="19.5" customHeight="1">
      <c r="A11" s="11">
        <v>2</v>
      </c>
      <c r="B11" s="20" t="s">
        <v>28</v>
      </c>
      <c r="C11" s="21" t="s">
        <v>29</v>
      </c>
      <c r="D11" s="22" t="s">
        <v>30</v>
      </c>
      <c r="E11" s="23" t="s">
        <v>31</v>
      </c>
      <c r="F11" s="15">
        <v>10</v>
      </c>
      <c r="G11" s="15">
        <v>8</v>
      </c>
      <c r="H11" s="15"/>
      <c r="I11" s="15">
        <f>G11</f>
        <v>8</v>
      </c>
      <c r="J11" s="15">
        <v>6.5</v>
      </c>
      <c r="K11" s="19">
        <f>ROUND((J11*7+I11*2+F11)/10,1)</f>
        <v>7.2</v>
      </c>
      <c r="L11" s="12" t="str">
        <f>IF(K11&gt;=8.5,"A",IF(K11&gt;=7,"B",IF(K11&gt;=5.5,"C",IF(K11&gt;=4,"D",IF(AND(K11&lt;4,K11&gt;=0),"F",IF(AND(F11="",I11="",J11=""),"I",IF(OR(F11&lt;&gt;"",I11&lt;&gt;"",J11&lt;&gt;""),"X","R")))))))</f>
        <v>B</v>
      </c>
      <c r="M11" s="13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2:5" ht="23.25" customHeight="1">
      <c r="B12" s="57" t="s">
        <v>32</v>
      </c>
      <c r="C12" s="57"/>
      <c r="D12" s="57"/>
      <c r="E12" s="57"/>
    </row>
    <row r="13" spans="2:15" ht="15.75">
      <c r="B13" s="17" t="s">
        <v>18</v>
      </c>
      <c r="C13" s="9"/>
      <c r="D13" s="9"/>
      <c r="E13" s="42" t="s">
        <v>15</v>
      </c>
      <c r="F13" s="42"/>
      <c r="G13" s="42"/>
      <c r="H13" s="16"/>
      <c r="I13" s="58" t="s">
        <v>16</v>
      </c>
      <c r="J13" s="58"/>
      <c r="K13" s="58"/>
      <c r="M13" s="58" t="s">
        <v>19</v>
      </c>
      <c r="N13" s="58"/>
      <c r="O13" s="58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59" t="s">
        <v>20</v>
      </c>
      <c r="F18" s="59"/>
      <c r="G18" s="59"/>
      <c r="H18" s="18"/>
      <c r="I18" s="58" t="s">
        <v>21</v>
      </c>
      <c r="J18" s="58"/>
      <c r="K18" s="58"/>
      <c r="M18" s="58" t="s">
        <v>22</v>
      </c>
      <c r="N18" s="58"/>
      <c r="O18" s="58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8" right="0.1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5.5742187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43" t="s">
        <v>2</v>
      </c>
      <c r="B2" s="43"/>
      <c r="C2" s="43"/>
      <c r="D2" s="43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4" t="s">
        <v>41</v>
      </c>
      <c r="F3" s="44"/>
      <c r="G3" s="44"/>
      <c r="H3" s="44"/>
      <c r="I3" s="44"/>
      <c r="J3" s="44"/>
      <c r="K3" s="44"/>
      <c r="L3" s="44"/>
      <c r="M3" s="44"/>
      <c r="N3" s="44"/>
    </row>
    <row r="4" spans="5:14" ht="18.75" customHeight="1">
      <c r="E4" s="42" t="s">
        <v>42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43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44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36</v>
      </c>
      <c r="H8" s="51"/>
      <c r="I8" s="52"/>
      <c r="J8" s="48" t="s">
        <v>37</v>
      </c>
      <c r="K8" s="50" t="s">
        <v>10</v>
      </c>
      <c r="L8" s="51"/>
      <c r="M8" s="52"/>
      <c r="N8" s="53" t="s">
        <v>14</v>
      </c>
      <c r="O8" s="54"/>
    </row>
    <row r="9" spans="1:15" s="5" customFormat="1" ht="38.25" customHeight="1">
      <c r="A9" s="46"/>
      <c r="B9" s="46"/>
      <c r="C9" s="46"/>
      <c r="D9" s="46"/>
      <c r="E9" s="46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5"/>
      <c r="O9" s="56"/>
    </row>
    <row r="10" spans="1:15" s="38" customFormat="1" ht="19.5" customHeight="1">
      <c r="A10" s="29">
        <v>1</v>
      </c>
      <c r="B10" s="30" t="s">
        <v>24</v>
      </c>
      <c r="C10" s="31" t="s">
        <v>25</v>
      </c>
      <c r="D10" s="32" t="s">
        <v>26</v>
      </c>
      <c r="E10" s="33" t="s">
        <v>27</v>
      </c>
      <c r="F10" s="24">
        <v>6</v>
      </c>
      <c r="G10" s="24">
        <v>7</v>
      </c>
      <c r="H10" s="24">
        <v>7</v>
      </c>
      <c r="I10" s="24">
        <f>(H10+G10*3)/4</f>
        <v>7</v>
      </c>
      <c r="J10" s="24">
        <v>4.5</v>
      </c>
      <c r="K10" s="25">
        <f>ROUND((J10*5+I10*4+F10)/10,1)</f>
        <v>5.7</v>
      </c>
      <c r="L10" s="34" t="str">
        <f>IF(K10&gt;=8.5,"A",IF(K10&gt;=7,"B",IF(K10&gt;=5.5,"C",IF(K10&gt;=4,"D",IF(AND(K10&lt;4,K10&gt;=0),"F",IF(AND(F10="",I10="",J10=""),"I",IF(OR(F10&lt;&gt;"",I10&lt;&gt;"",J10&lt;&gt;""),"X","R")))))))</f>
        <v>C</v>
      </c>
      <c r="M10" s="35">
        <f>IF(L10="A",4,IF(L10="B",3,IF(L10="C",2,IF(L10="D",1,0))))</f>
        <v>2</v>
      </c>
      <c r="N10" s="36" t="str">
        <f>IF(L10="A","GIỎI",IF(L10="B","KHÁ",IF(L10="C","TB",IF(L10="D","TB YẾU","KÉM"))))</f>
        <v>TB</v>
      </c>
      <c r="O10" s="37" t="str">
        <f>IF(OR(K10&lt;4,J10&lt;=2),"KHÔNG ĐẠT","ĐẠT")</f>
        <v>ĐẠT</v>
      </c>
    </row>
    <row r="11" spans="1:15" s="3" customFormat="1" ht="19.5" customHeight="1">
      <c r="A11" s="11">
        <v>2</v>
      </c>
      <c r="B11" s="20" t="s">
        <v>28</v>
      </c>
      <c r="C11" s="21" t="s">
        <v>29</v>
      </c>
      <c r="D11" s="22" t="s">
        <v>30</v>
      </c>
      <c r="E11" s="23" t="s">
        <v>31</v>
      </c>
      <c r="F11" s="15">
        <v>10</v>
      </c>
      <c r="G11" s="15">
        <v>9</v>
      </c>
      <c r="H11" s="15">
        <v>8</v>
      </c>
      <c r="I11" s="15">
        <f>(H11+G11*3)/4</f>
        <v>8.75</v>
      </c>
      <c r="J11" s="15">
        <v>5.5</v>
      </c>
      <c r="K11" s="19">
        <f>ROUND((J11*5+I11*4+F11)/10,1)</f>
        <v>7.3</v>
      </c>
      <c r="L11" s="12" t="str">
        <f>IF(K11&gt;=8.5,"A",IF(K11&gt;=7,"B",IF(K11&gt;=5.5,"C",IF(K11&gt;=4,"D",IF(AND(K11&lt;4,K11&gt;=0),"F",IF(AND(F11="",I11="",J11=""),"I",IF(OR(F11&lt;&gt;"",I11&lt;&gt;"",J11&lt;&gt;""),"X","R")))))))</f>
        <v>B</v>
      </c>
      <c r="M11" s="13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2:5" ht="23.25" customHeight="1">
      <c r="B12" s="57" t="s">
        <v>32</v>
      </c>
      <c r="C12" s="57"/>
      <c r="D12" s="57"/>
      <c r="E12" s="57"/>
    </row>
    <row r="13" spans="2:15" ht="15.75">
      <c r="B13" s="17" t="s">
        <v>18</v>
      </c>
      <c r="C13" s="9"/>
      <c r="D13" s="9"/>
      <c r="E13" s="42" t="s">
        <v>15</v>
      </c>
      <c r="F13" s="42"/>
      <c r="G13" s="42"/>
      <c r="H13" s="16"/>
      <c r="I13" s="58" t="s">
        <v>16</v>
      </c>
      <c r="J13" s="58"/>
      <c r="K13" s="58"/>
      <c r="M13" s="58" t="s">
        <v>19</v>
      </c>
      <c r="N13" s="58"/>
      <c r="O13" s="58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59" t="s">
        <v>20</v>
      </c>
      <c r="F18" s="59"/>
      <c r="G18" s="59"/>
      <c r="H18" s="18"/>
      <c r="I18" s="58" t="s">
        <v>21</v>
      </c>
      <c r="J18" s="58"/>
      <c r="K18" s="58"/>
      <c r="M18" s="58" t="s">
        <v>22</v>
      </c>
      <c r="N18" s="58"/>
      <c r="O18" s="58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</mergeCells>
  <printOptions/>
  <pageMargins left="0.2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6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43" t="s">
        <v>2</v>
      </c>
      <c r="B2" s="43"/>
      <c r="C2" s="43"/>
      <c r="D2" s="43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4" t="s">
        <v>41</v>
      </c>
      <c r="F3" s="44"/>
      <c r="G3" s="44"/>
      <c r="H3" s="44"/>
      <c r="I3" s="44"/>
      <c r="J3" s="44"/>
      <c r="K3" s="44"/>
      <c r="L3" s="44"/>
      <c r="M3" s="44"/>
      <c r="N3" s="44"/>
    </row>
    <row r="4" spans="5:14" ht="18.75" customHeight="1">
      <c r="E4" s="42" t="s">
        <v>42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47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48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36</v>
      </c>
      <c r="H8" s="51"/>
      <c r="I8" s="52"/>
      <c r="J8" s="48" t="s">
        <v>37</v>
      </c>
      <c r="K8" s="50" t="s">
        <v>10</v>
      </c>
      <c r="L8" s="51"/>
      <c r="M8" s="52"/>
      <c r="N8" s="53" t="s">
        <v>14</v>
      </c>
      <c r="O8" s="54"/>
    </row>
    <row r="9" spans="1:15" s="5" customFormat="1" ht="38.25" customHeight="1">
      <c r="A9" s="46"/>
      <c r="B9" s="46"/>
      <c r="C9" s="46"/>
      <c r="D9" s="46"/>
      <c r="E9" s="46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5"/>
      <c r="O9" s="56"/>
    </row>
    <row r="10" spans="1:15" s="38" customFormat="1" ht="19.5" customHeight="1">
      <c r="A10" s="29">
        <v>1</v>
      </c>
      <c r="B10" s="30" t="s">
        <v>24</v>
      </c>
      <c r="C10" s="31" t="s">
        <v>25</v>
      </c>
      <c r="D10" s="32" t="s">
        <v>26</v>
      </c>
      <c r="E10" s="33" t="s">
        <v>27</v>
      </c>
      <c r="F10" s="24">
        <v>5</v>
      </c>
      <c r="G10" s="24">
        <v>5</v>
      </c>
      <c r="H10" s="24"/>
      <c r="I10" s="24">
        <f>G10</f>
        <v>5</v>
      </c>
      <c r="J10" s="24">
        <v>10</v>
      </c>
      <c r="K10" s="25">
        <f>ROUND((J10*5+I10*4+F10)/10,1)</f>
        <v>7.5</v>
      </c>
      <c r="L10" s="34" t="str">
        <f>IF(K10&gt;=8.5,"A",IF(K10&gt;=7,"B",IF(K10&gt;=5.5,"C",IF(K10&gt;=4,"D",IF(AND(K10&lt;4,K10&gt;=0),"F",IF(AND(F10="",I10="",J10=""),"I",IF(OR(F10&lt;&gt;"",I10&lt;&gt;"",J10&lt;&gt;""),"X","R")))))))</f>
        <v>B</v>
      </c>
      <c r="M10" s="35">
        <f>IF(L10="A",4,IF(L10="B",3,IF(L10="C",2,IF(L10="D",1,0))))</f>
        <v>3</v>
      </c>
      <c r="N10" s="36" t="str">
        <f>IF(L10="A","GIỎI",IF(L10="B","KHÁ",IF(L10="C","TB",IF(L10="D","TB YẾU","KÉM"))))</f>
        <v>KHÁ</v>
      </c>
      <c r="O10" s="37" t="str">
        <f>IF(OR(K10&lt;4,J10&lt;=2),"KHÔNG ĐẠT","ĐẠT")</f>
        <v>ĐẠT</v>
      </c>
    </row>
    <row r="11" spans="1:15" s="3" customFormat="1" ht="19.5" customHeight="1">
      <c r="A11" s="11">
        <v>2</v>
      </c>
      <c r="B11" s="20" t="s">
        <v>28</v>
      </c>
      <c r="C11" s="21" t="s">
        <v>29</v>
      </c>
      <c r="D11" s="22" t="s">
        <v>30</v>
      </c>
      <c r="E11" s="23" t="s">
        <v>31</v>
      </c>
      <c r="F11" s="15">
        <v>10</v>
      </c>
      <c r="G11" s="15">
        <v>6.8</v>
      </c>
      <c r="H11" s="15"/>
      <c r="I11" s="15">
        <f>G11</f>
        <v>6.8</v>
      </c>
      <c r="J11" s="15">
        <v>10</v>
      </c>
      <c r="K11" s="19">
        <f>ROUND((J11*5+I11*4+F11)/10,1)</f>
        <v>8.7</v>
      </c>
      <c r="L11" s="12" t="str">
        <f>IF(K11&gt;=8.5,"A",IF(K11&gt;=7,"B",IF(K11&gt;=5.5,"C",IF(K11&gt;=4,"D",IF(AND(K11&lt;4,K11&gt;=0),"F",IF(AND(F11="",I11="",J11=""),"I",IF(OR(F11&lt;&gt;"",I11&lt;&gt;"",J11&lt;&gt;""),"X","R")))))))</f>
        <v>A</v>
      </c>
      <c r="M11" s="13">
        <f>IF(L11="A",4,IF(L11="B",3,IF(L11="C",2,IF(L11="D",1,0))))</f>
        <v>4</v>
      </c>
      <c r="N11" s="8" t="str">
        <f>IF(L11="A","GIỎI",IF(L11="B","KHÁ",IF(L11="C","TB",IF(L11="D","TB YẾU","KÉM"))))</f>
        <v>GIỎI</v>
      </c>
      <c r="O11" s="2" t="str">
        <f>IF(OR(K11&lt;4,J11&lt;=2),"KHÔNG ĐẠT","ĐẠT")</f>
        <v>ĐẠT</v>
      </c>
    </row>
    <row r="12" spans="2:5" ht="23.25" customHeight="1">
      <c r="B12" s="57" t="s">
        <v>32</v>
      </c>
      <c r="C12" s="57"/>
      <c r="D12" s="57"/>
      <c r="E12" s="57"/>
    </row>
    <row r="13" spans="2:15" ht="15.75">
      <c r="B13" s="17" t="s">
        <v>18</v>
      </c>
      <c r="C13" s="9"/>
      <c r="D13" s="9"/>
      <c r="E13" s="42" t="s">
        <v>15</v>
      </c>
      <c r="F13" s="42"/>
      <c r="G13" s="42"/>
      <c r="H13" s="16"/>
      <c r="I13" s="58" t="s">
        <v>16</v>
      </c>
      <c r="J13" s="58"/>
      <c r="K13" s="58"/>
      <c r="M13" s="58" t="s">
        <v>19</v>
      </c>
      <c r="N13" s="58"/>
      <c r="O13" s="58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59" t="s">
        <v>20</v>
      </c>
      <c r="F18" s="59"/>
      <c r="G18" s="59"/>
      <c r="H18" s="18"/>
      <c r="I18" s="58" t="s">
        <v>21</v>
      </c>
      <c r="J18" s="58"/>
      <c r="K18" s="58"/>
      <c r="M18" s="58" t="s">
        <v>22</v>
      </c>
      <c r="N18" s="58"/>
      <c r="O18" s="58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</mergeCells>
  <printOptions/>
  <pageMargins left="0.3" right="0.28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6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7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43" t="s">
        <v>2</v>
      </c>
      <c r="B2" s="43"/>
      <c r="C2" s="43"/>
      <c r="D2" s="43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4" t="s">
        <v>41</v>
      </c>
      <c r="F3" s="44"/>
      <c r="G3" s="44"/>
      <c r="H3" s="44"/>
      <c r="I3" s="44"/>
      <c r="J3" s="44"/>
      <c r="K3" s="44"/>
      <c r="L3" s="44"/>
      <c r="M3" s="44"/>
      <c r="N3" s="44"/>
    </row>
    <row r="4" spans="5:14" ht="18.75" customHeight="1">
      <c r="E4" s="42" t="s">
        <v>42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52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51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36</v>
      </c>
      <c r="H8" s="51"/>
      <c r="I8" s="52"/>
      <c r="J8" s="48" t="s">
        <v>37</v>
      </c>
      <c r="K8" s="50" t="s">
        <v>10</v>
      </c>
      <c r="L8" s="51"/>
      <c r="M8" s="52"/>
      <c r="N8" s="53" t="s">
        <v>14</v>
      </c>
      <c r="O8" s="54"/>
    </row>
    <row r="9" spans="1:15" s="5" customFormat="1" ht="38.25" customHeight="1">
      <c r="A9" s="46"/>
      <c r="B9" s="46"/>
      <c r="C9" s="46"/>
      <c r="D9" s="46"/>
      <c r="E9" s="46"/>
      <c r="F9" s="49"/>
      <c r="G9" s="14" t="s">
        <v>17</v>
      </c>
      <c r="H9" s="26" t="s">
        <v>50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5"/>
      <c r="O9" s="56"/>
    </row>
    <row r="10" spans="1:15" s="38" customFormat="1" ht="19.5" customHeight="1">
      <c r="A10" s="29">
        <v>1</v>
      </c>
      <c r="B10" s="30" t="s">
        <v>24</v>
      </c>
      <c r="C10" s="31" t="s">
        <v>25</v>
      </c>
      <c r="D10" s="32" t="s">
        <v>26</v>
      </c>
      <c r="E10" s="33" t="s">
        <v>27</v>
      </c>
      <c r="F10" s="24">
        <v>7</v>
      </c>
      <c r="G10" s="24">
        <v>7</v>
      </c>
      <c r="H10" s="24">
        <v>7</v>
      </c>
      <c r="I10" s="24">
        <f>(H10+G10)/2</f>
        <v>7</v>
      </c>
      <c r="J10" s="24">
        <v>9</v>
      </c>
      <c r="K10" s="25">
        <f>ROUND((J10*5+I10*4+F10)/10,1)</f>
        <v>8</v>
      </c>
      <c r="L10" s="39" t="str">
        <f>IF(K10&gt;=8.5,"A",IF(K10&gt;=7,"B",IF(K10&gt;=5.5,"C",IF(K10&gt;=4,"D",IF(AND(K10&lt;4,K10&gt;=0),"F",IF(AND(F10="",I10="",J10=""),"I",IF(OR(F10&lt;&gt;"",I10&lt;&gt;"",J10&lt;&gt;""),"X","R")))))))</f>
        <v>B</v>
      </c>
      <c r="M10" s="40">
        <f>IF(L10="A",4,IF(L10="B",3,IF(L10="C",2,IF(L10="D",1,0))))</f>
        <v>3</v>
      </c>
      <c r="N10" s="36" t="str">
        <f>IF(L10="A","GIỎI",IF(L10="B","KHÁ",IF(L10="C","TB",IF(L10="D","TB YẾU","KÉM"))))</f>
        <v>KHÁ</v>
      </c>
      <c r="O10" s="37" t="str">
        <f>IF(OR(K10&lt;4,J10&lt;=2),"KHÔNG ĐẠT","ĐẠT")</f>
        <v>ĐẠT</v>
      </c>
    </row>
    <row r="11" spans="1:15" s="3" customFormat="1" ht="19.5" customHeight="1">
      <c r="A11" s="11">
        <v>2</v>
      </c>
      <c r="B11" s="20" t="s">
        <v>28</v>
      </c>
      <c r="C11" s="21" t="s">
        <v>29</v>
      </c>
      <c r="D11" s="22" t="s">
        <v>30</v>
      </c>
      <c r="E11" s="23" t="s">
        <v>31</v>
      </c>
      <c r="F11" s="15">
        <v>8</v>
      </c>
      <c r="G11" s="15">
        <v>7</v>
      </c>
      <c r="H11" s="15">
        <v>8</v>
      </c>
      <c r="I11" s="24">
        <f>(H11+G11)/2</f>
        <v>7.5</v>
      </c>
      <c r="J11" s="15">
        <v>9</v>
      </c>
      <c r="K11" s="25">
        <f>ROUND((J11*5+I11*4+F11)/10,1)</f>
        <v>8.3</v>
      </c>
      <c r="L11" s="27" t="str">
        <f>IF(K11&gt;=8.5,"A",IF(K11&gt;=7,"B",IF(K11&gt;=5.5,"C",IF(K11&gt;=4,"D",IF(AND(K11&lt;4,K11&gt;=0),"F",IF(AND(F11="",I11="",J11=""),"I",IF(OR(F11&lt;&gt;"",I11&lt;&gt;"",J11&lt;&gt;""),"X","R")))))))</f>
        <v>B</v>
      </c>
      <c r="M11" s="28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2:5" ht="23.25" customHeight="1">
      <c r="B12" s="57" t="s">
        <v>32</v>
      </c>
      <c r="C12" s="57"/>
      <c r="D12" s="57"/>
      <c r="E12" s="57"/>
    </row>
    <row r="13" spans="2:15" ht="15.75">
      <c r="B13" s="17" t="s">
        <v>18</v>
      </c>
      <c r="C13" s="9"/>
      <c r="D13" s="9"/>
      <c r="E13" s="42" t="s">
        <v>15</v>
      </c>
      <c r="F13" s="42"/>
      <c r="G13" s="42"/>
      <c r="H13" s="16"/>
      <c r="I13" s="58" t="s">
        <v>16</v>
      </c>
      <c r="J13" s="58"/>
      <c r="K13" s="58"/>
      <c r="M13" s="58" t="s">
        <v>19</v>
      </c>
      <c r="N13" s="58"/>
      <c r="O13" s="58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59" t="s">
        <v>20</v>
      </c>
      <c r="F18" s="59"/>
      <c r="G18" s="59"/>
      <c r="H18" s="18"/>
      <c r="I18" s="58" t="s">
        <v>21</v>
      </c>
      <c r="J18" s="58"/>
      <c r="K18" s="58"/>
      <c r="M18" s="58" t="s">
        <v>22</v>
      </c>
      <c r="N18" s="58"/>
      <c r="O18" s="58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2" right="0.1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V21" sqref="V21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0.00390625" style="1" customWidth="1"/>
    <col min="4" max="4" width="6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42" t="s">
        <v>7</v>
      </c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43" t="s">
        <v>2</v>
      </c>
      <c r="B2" s="43"/>
      <c r="C2" s="43"/>
      <c r="D2" s="43"/>
      <c r="E2" s="42" t="s">
        <v>23</v>
      </c>
      <c r="F2" s="42"/>
      <c r="G2" s="42"/>
      <c r="H2" s="42"/>
      <c r="I2" s="42"/>
      <c r="J2" s="42"/>
      <c r="K2" s="42"/>
      <c r="L2" s="42"/>
      <c r="M2" s="42"/>
      <c r="N2" s="42"/>
    </row>
    <row r="3" spans="5:14" ht="20.25" customHeight="1">
      <c r="E3" s="44" t="s">
        <v>41</v>
      </c>
      <c r="F3" s="44"/>
      <c r="G3" s="44"/>
      <c r="H3" s="44"/>
      <c r="I3" s="44"/>
      <c r="J3" s="44"/>
      <c r="K3" s="44"/>
      <c r="L3" s="44"/>
      <c r="M3" s="44"/>
      <c r="N3" s="44"/>
    </row>
    <row r="4" spans="5:14" ht="18.75" customHeight="1">
      <c r="E4" s="42" t="s">
        <v>42</v>
      </c>
      <c r="F4" s="42"/>
      <c r="G4" s="42"/>
      <c r="H4" s="42"/>
      <c r="I4" s="42"/>
      <c r="J4" s="42"/>
      <c r="K4" s="42"/>
      <c r="L4" s="42"/>
      <c r="M4" s="42"/>
      <c r="N4" s="42"/>
    </row>
    <row r="5" spans="5:14" ht="18.75" customHeight="1">
      <c r="E5" s="45" t="s">
        <v>54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53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6" t="s">
        <v>0</v>
      </c>
      <c r="B8" s="46" t="s">
        <v>3</v>
      </c>
      <c r="C8" s="46" t="s">
        <v>4</v>
      </c>
      <c r="D8" s="46"/>
      <c r="E8" s="47" t="s">
        <v>5</v>
      </c>
      <c r="F8" s="48" t="s">
        <v>11</v>
      </c>
      <c r="G8" s="50" t="s">
        <v>34</v>
      </c>
      <c r="H8" s="51"/>
      <c r="I8" s="52"/>
      <c r="J8" s="48" t="s">
        <v>33</v>
      </c>
      <c r="K8" s="50" t="s">
        <v>10</v>
      </c>
      <c r="L8" s="51"/>
      <c r="M8" s="52"/>
      <c r="N8" s="53" t="s">
        <v>14</v>
      </c>
      <c r="O8" s="54"/>
    </row>
    <row r="9" spans="1:15" s="5" customFormat="1" ht="38.25" customHeight="1">
      <c r="A9" s="46"/>
      <c r="B9" s="46"/>
      <c r="C9" s="46"/>
      <c r="D9" s="46"/>
      <c r="E9" s="46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5"/>
      <c r="O9" s="56"/>
    </row>
    <row r="10" spans="1:15" s="38" customFormat="1" ht="19.5" customHeight="1">
      <c r="A10" s="29">
        <v>1</v>
      </c>
      <c r="B10" s="30" t="s">
        <v>24</v>
      </c>
      <c r="C10" s="31" t="s">
        <v>25</v>
      </c>
      <c r="D10" s="32" t="s">
        <v>26</v>
      </c>
      <c r="E10" s="33" t="s">
        <v>27</v>
      </c>
      <c r="F10" s="24">
        <v>0</v>
      </c>
      <c r="G10" s="24">
        <v>0</v>
      </c>
      <c r="H10" s="24"/>
      <c r="I10" s="24">
        <v>0</v>
      </c>
      <c r="J10" s="24">
        <v>0</v>
      </c>
      <c r="K10" s="25">
        <f>ROUND((J10*5+I10*4+F10)/10,1)</f>
        <v>0</v>
      </c>
      <c r="L10" s="34" t="str">
        <f>IF(K10&gt;=8.5,"A",IF(K10&gt;=7,"B",IF(K10&gt;=5.5,"C",IF(K10&gt;=4,"D",IF(AND(K10&lt;4,K10&gt;=0),"F",IF(AND(F10="",I10="",J10=""),"I",IF(OR(F10&lt;&gt;"",I10&lt;&gt;"",J10&lt;&gt;""),"X","R")))))))</f>
        <v>F</v>
      </c>
      <c r="M10" s="35">
        <f>IF(L10="A",4,IF(L10="B",3,IF(L10="C",2,IF(L10="D",1,0))))</f>
        <v>0</v>
      </c>
      <c r="N10" s="36" t="str">
        <f>IF(L10="A","GIỎI",IF(L10="B","KHÁ",IF(L10="C","TB",IF(L10="D","TB YẾU","KÉM"))))</f>
        <v>KÉM</v>
      </c>
      <c r="O10" s="37" t="str">
        <f>IF(OR(K10&lt;4,J10&lt;=2),"KHÔNG ĐẠT","ĐẠT")</f>
        <v>KHÔNG ĐẠT</v>
      </c>
    </row>
    <row r="11" spans="1:15" s="3" customFormat="1" ht="19.5" customHeight="1">
      <c r="A11" s="11">
        <v>2</v>
      </c>
      <c r="B11" s="20" t="s">
        <v>28</v>
      </c>
      <c r="C11" s="21" t="s">
        <v>29</v>
      </c>
      <c r="D11" s="22" t="s">
        <v>30</v>
      </c>
      <c r="E11" s="23" t="s">
        <v>31</v>
      </c>
      <c r="F11" s="15">
        <v>10</v>
      </c>
      <c r="G11" s="15">
        <v>8</v>
      </c>
      <c r="H11" s="15"/>
      <c r="I11" s="15">
        <f>G11</f>
        <v>8</v>
      </c>
      <c r="J11" s="15">
        <v>3.5</v>
      </c>
      <c r="K11" s="19">
        <f>ROUND((J11*7+I11*2+F11)/10,1)</f>
        <v>5.1</v>
      </c>
      <c r="L11" s="12" t="str">
        <f>IF(K11&gt;=8.5,"A",IF(K11&gt;=7,"B",IF(K11&gt;=5.5,"C",IF(K11&gt;=4,"D",IF(AND(K11&lt;4,K11&gt;=0),"F",IF(AND(F11="",I11="",J11=""),"I",IF(OR(F11&lt;&gt;"",I11&lt;&gt;"",J11&lt;&gt;""),"X","R")))))))</f>
        <v>D</v>
      </c>
      <c r="M11" s="13">
        <f>IF(L11="A",4,IF(L11="B",3,IF(L11="C",2,IF(L11="D",1,0))))</f>
        <v>1</v>
      </c>
      <c r="N11" s="8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2:5" ht="23.25" customHeight="1">
      <c r="B12" s="57" t="s">
        <v>32</v>
      </c>
      <c r="C12" s="57"/>
      <c r="D12" s="57"/>
      <c r="E12" s="57"/>
    </row>
    <row r="13" spans="2:15" ht="15.75">
      <c r="B13" s="17" t="s">
        <v>18</v>
      </c>
      <c r="C13" s="9"/>
      <c r="D13" s="9"/>
      <c r="E13" s="42" t="s">
        <v>15</v>
      </c>
      <c r="F13" s="42"/>
      <c r="G13" s="42"/>
      <c r="H13" s="16"/>
      <c r="I13" s="58" t="s">
        <v>16</v>
      </c>
      <c r="J13" s="58"/>
      <c r="K13" s="58"/>
      <c r="M13" s="58" t="s">
        <v>19</v>
      </c>
      <c r="N13" s="58"/>
      <c r="O13" s="58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42" t="s">
        <v>35</v>
      </c>
      <c r="C18" s="42"/>
      <c r="D18" s="42"/>
      <c r="E18" s="59" t="s">
        <v>20</v>
      </c>
      <c r="F18" s="59"/>
      <c r="G18" s="59"/>
      <c r="H18" s="18"/>
      <c r="I18" s="58" t="s">
        <v>21</v>
      </c>
      <c r="J18" s="58"/>
      <c r="K18" s="58"/>
      <c r="M18" s="58" t="s">
        <v>22</v>
      </c>
      <c r="N18" s="58"/>
      <c r="O18" s="58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E13:G13"/>
    <mergeCell ref="I13:K13"/>
    <mergeCell ref="M13:O13"/>
    <mergeCell ref="B18:D18"/>
    <mergeCell ref="E18:G18"/>
    <mergeCell ref="I18:K18"/>
    <mergeCell ref="M18:O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2021-03-11T04:57:59Z</cp:lastPrinted>
  <dcterms:created xsi:type="dcterms:W3CDTF">2009-09-21T02:41:34Z</dcterms:created>
  <dcterms:modified xsi:type="dcterms:W3CDTF">2021-06-08T06:58:39Z</dcterms:modified>
  <cp:category/>
  <cp:version/>
  <cp:contentType/>
  <cp:contentStatus/>
</cp:coreProperties>
</file>